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66925"/>
  <mc:AlternateContent xmlns:mc="http://schemas.openxmlformats.org/markup-compatibility/2006">
    <mc:Choice Requires="x15">
      <x15ac:absPath xmlns:x15ac="http://schemas.microsoft.com/office/spreadsheetml/2010/11/ac" url="\\Infi-Filer\users\חברת הגמל\אינטרנט\2024\הוצאות ישירות\פנסיה\"/>
    </mc:Choice>
  </mc:AlternateContent>
  <xr:revisionPtr revIDLastSave="0" documentId="13_ncr:1_{B8307DCD-231E-4468-8A76-2B974581BBDD}" xr6:coauthVersionLast="47" xr6:coauthVersionMax="47" xr10:uidLastSave="{00000000-0000-0000-0000-000000000000}"/>
  <bookViews>
    <workbookView xWindow="-25320" yWindow="900" windowWidth="25440" windowHeight="15390" xr2:uid="{1F262C63-71E2-4146-9ED0-5DA8B6BF2D07}"/>
  </bookViews>
  <sheets>
    <sheet name="נספח 1 - דיווח על הוצאות ישירות" sheetId="4" r:id="rId1"/>
    <sheet name="נספח 2 –עמלות והוצאות לא חיצוני" sheetId="5" r:id="rId2"/>
    <sheet name="נספח 3 - עמלות ניהול חיצוני"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5" i="6" l="1"/>
  <c r="B25" i="4"/>
  <c r="B33" i="5"/>
  <c r="B11" i="4" s="1"/>
  <c r="B14" i="5" l="1"/>
  <c r="B67" i="6" l="1"/>
  <c r="B59" i="5"/>
  <c r="B84" i="5" s="1"/>
  <c r="B17" i="4" l="1"/>
  <c r="B7" i="4"/>
  <c r="B23" i="4" l="1"/>
  <c r="B99" i="6"/>
  <c r="B96" i="6"/>
  <c r="B43" i="4" s="1"/>
  <c r="B90" i="6"/>
  <c r="B42" i="4" s="1"/>
  <c r="B83" i="6"/>
  <c r="B41" i="4" s="1"/>
  <c r="B39" i="4"/>
  <c r="B40" i="4"/>
  <c r="B45" i="4" l="1"/>
  <c r="B49" i="4" s="1"/>
  <c r="B98" i="6"/>
  <c r="B53" i="4" l="1"/>
  <c r="B54" i="4" s="1"/>
  <c r="B29" i="4"/>
  <c r="B58" i="4" s="1"/>
</calcChain>
</file>

<file path=xl/sharedStrings.xml><?xml version="1.0" encoding="utf-8"?>
<sst xmlns="http://schemas.openxmlformats.org/spreadsheetml/2006/main" count="189" uniqueCount="142">
  <si>
    <t>אלפי ₪</t>
  </si>
  <si>
    <t>1. סך הכל עמלות קנייה ומכירה של ניירות ערך סחירים</t>
  </si>
  <si>
    <t>א. סך עמלות קנייה ומכירה של ניירות ערך סחירים לצדדים קשורים</t>
  </si>
  <si>
    <t>ב. סך עמלות קנייה ומכירה של ניירות ערך סחירים לצדדים שאינם קשורים</t>
  </si>
  <si>
    <t>א. סך עמלות קסטודיאן לצדדים קשורים</t>
  </si>
  <si>
    <t>ב. סך עמלות קסטודיאן לצדדים שאינם קשורים</t>
  </si>
  <si>
    <t>3. סך הכל הוצאות הנובעות מהשקעות לא סחירות</t>
  </si>
  <si>
    <t xml:space="preserve">ב. הוצאה הנובעת מהשקעה בזכויות במקרקעין </t>
  </si>
  <si>
    <t>4. מסים החלים על משקיע מוסדי, על נכסיו, על הכנסותיו ועל עסקאות שנעשו בנכסיו</t>
  </si>
  <si>
    <t>הוצאות ישירות מסוג עמלת ניהול חיצוני</t>
  </si>
  <si>
    <t xml:space="preserve">א. סך תשלומים הנובעים מהשקעה בקרנות השקעה בישראל </t>
  </si>
  <si>
    <t>ב. סך תשלומים הנובעים מהשקעה בקרנות השקעה בחו"ל</t>
  </si>
  <si>
    <t>ג. סך תשלומים למנהלי תיקים ישראלים בגין השקעה בחו"ל</t>
  </si>
  <si>
    <t xml:space="preserve">ד. סך תשלומים למנהלי תיקים זרים </t>
  </si>
  <si>
    <t>ה. סך תשלומים בגין השקעה בקרנות סל כאשר 75 אחוזים לפחות מנכסי הקרן הם נכסים שהונפקו במדינת ישראל לפי מדדים שעליהם הורה הממונה ובתנאים שהורה</t>
  </si>
  <si>
    <t>ו.   סך תשלומים בגין השקעה בקרנות סל כאשר 75 אחוזים לפחות מנכסי הקרן הם נכסים שלא הונפקו במדינת ישראל ואינם נסחרים או מוחזקים בה</t>
  </si>
  <si>
    <t>ז.  סך תשלומים בגין השקעה בקרנות נאמנות ישראליות כאשר 75 אחוזים לפחות מנכסי הקרן מושקעים בנכסים שלא הונפקו במדינת ישראל ואינם נסחרים או מוחזקים בה</t>
  </si>
  <si>
    <t>ח.  סך תשלומים בגין השקעה בקרנות נאמנות זרות כאשר 75 אחוזים לפחות מנכסי הקרן מושקעים בנכסים שלא הונפקו במדינת ישראל ואינם נסחרים או מוחזקים בה</t>
  </si>
  <si>
    <t xml:space="preserve"> ט. סך תשלומים בגין השקעה בקרן טכנולוגיה עילית</t>
  </si>
  <si>
    <t>סך הכל הוצאות ישירות בפועל</t>
  </si>
  <si>
    <t>סך הכל הוצאות ישירות לצורך חישוב שיעור עלות שנתית צפויה</t>
  </si>
  <si>
    <t>ברוקארז'- עמלות קנייה ומכירה בגין ביצוע עסקאות בניירות ערך סחירים</t>
  </si>
  <si>
    <t>צדדים קשורים</t>
  </si>
  <si>
    <t>צדדים שאינם קשורים</t>
  </si>
  <si>
    <t>סך עמלות ברוקראז'</t>
  </si>
  <si>
    <t>עמלות קסטודיאן</t>
  </si>
  <si>
    <t>סך עמלות קסטודיאן</t>
  </si>
  <si>
    <t>הוצאה הנובעת מהשקעה בניירות ערך לא סחירים או ממתן הלוואה</t>
  </si>
  <si>
    <t>סך הוצאות הנובעות מהשקעה בניירות ערך לא סחירים או ממתן הלוואה</t>
  </si>
  <si>
    <t>הוצאה הנובעת מהשקעה בזכויות מקרקעין</t>
  </si>
  <si>
    <t>סך הוצאות הנובעות מהשקעה בזכויות מקרקעין</t>
  </si>
  <si>
    <t>מסים החלים על הנכסים, ההכנסות והעסקאות</t>
  </si>
  <si>
    <t>סך הכל תשלומי מסים</t>
  </si>
  <si>
    <t>דמי ביטוח בעד ביטוח משנה</t>
  </si>
  <si>
    <t>סך הכל תשלומים למבטחי משנה</t>
  </si>
  <si>
    <t>הוצאה הנובעת בעד ניהול תביעה או תובענה</t>
  </si>
  <si>
    <t>סך הוצאות הנובעות בעד ניהול תביעה או תובענה</t>
  </si>
  <si>
    <t>הוצאה הנובעת ממתן משכנתא</t>
  </si>
  <si>
    <t>סך הוצאות בעד מתן משכנתאות</t>
  </si>
  <si>
    <t>תשלום של דמי ניהול משתנים</t>
  </si>
  <si>
    <t>סך תשלום דמי ניהול משתנים</t>
  </si>
  <si>
    <t>(1)      ברוקר א'</t>
  </si>
  <si>
    <t>(2)      ברוקר ב'</t>
  </si>
  <si>
    <t>(3)       </t>
  </si>
  <si>
    <t>(3)      אחרים</t>
  </si>
  <si>
    <t>(4)       </t>
  </si>
  <si>
    <t>(1)      קסטודיאן א'</t>
  </si>
  <si>
    <t>(2)      קסטודיאן ב'</t>
  </si>
  <si>
    <t>(5)       </t>
  </si>
  <si>
    <t>(4)      אחרים</t>
  </si>
  <si>
    <t>(6)       </t>
  </si>
  <si>
    <t>(5)      אחרים</t>
  </si>
  <si>
    <t>(1)      גוף/יחיד א'</t>
  </si>
  <si>
    <t>(2)      גוף/יחיד ב'</t>
  </si>
  <si>
    <t>(7)       </t>
  </si>
  <si>
    <t>(6)      אחרים</t>
  </si>
  <si>
    <t>(8)       </t>
  </si>
  <si>
    <t>(7)      אחרים</t>
  </si>
  <si>
    <t>(1)      רשות מסים א'</t>
  </si>
  <si>
    <t>(2)      רשות מסים ב</t>
  </si>
  <si>
    <t>(1)      מבטח משנה א'</t>
  </si>
  <si>
    <t>(2)      מבטח משנה ב'</t>
  </si>
  <si>
    <t>אלפי ש"ח</t>
  </si>
  <si>
    <t>תשלום הנובע מהשקעה בקרנות השקעה בישראל</t>
  </si>
  <si>
    <t>(1)      אחרים</t>
  </si>
  <si>
    <t>סך תשלומים הנובעים מהשקעה בקרנות השקעה בישראל</t>
  </si>
  <si>
    <t>תשלום הנובע מהשקעה בקרנות השקעה בחו"ל</t>
  </si>
  <si>
    <t>(2)      אחרים</t>
  </si>
  <si>
    <t>סך תשלומים הנובעים מהשקעה בקרנות השקעה בחו"ל</t>
  </si>
  <si>
    <t>תשלום למנהל תיקים ישראלי</t>
  </si>
  <si>
    <t>סך תשלומים למנהלי תיקים ישראליים</t>
  </si>
  <si>
    <t>תשלום למנהל תיקים זר</t>
  </si>
  <si>
    <t>סך תשלום למנהלי תיקים זרים</t>
  </si>
  <si>
    <t>סך תשלומים בגין השקעה בקרן סל כאשר 75% לפחות מנכסי הקרן הם נכסים שלא הונפקו במדינת ישראל ואינם נסחרים או מוחזקים בה</t>
  </si>
  <si>
    <t>סך תשלום למנהלי קרנות סל</t>
  </si>
  <si>
    <t>סך תשלומים בגין השקעה בקרן סל כאשר 75% לפחות מנכסי הקרן הם נכסים שהונפקו במדינת ישראל לפי מדדים שעליהם הורה הממונה ובתנאים שהורה</t>
  </si>
  <si>
    <t xml:space="preserve">סך תשלום למנהלי קרן סל </t>
  </si>
  <si>
    <t>תשלום בגין השקעה בקרנות נאמנות ישראליות כאשר 75% לפחות מנכסי הקרן מושקעים בנכסים שלא הונפקו במדינת ישראל ואינם נסחרים או מוחזקים בה</t>
  </si>
  <si>
    <t>קרן נאמנות ישראלית</t>
  </si>
  <si>
    <t>(1)      מנהל קרנות א'</t>
  </si>
  <si>
    <t>(2)       מנהל קרנות ב'</t>
  </si>
  <si>
    <t>סך תשלומים למנהלי קרנות נאמנות ישראליות</t>
  </si>
  <si>
    <t>תשלום בגין השקעה בקרנות נאמנות זרות כאשר 75% לפחות מנכסי הקרן מושקעים בנכסים שלא הונפקו במדינת ישראל ואינם נסחרים או מוחזקים בה</t>
  </si>
  <si>
    <t>סך תשלומים בגין השקעה בקרנות נאמנות זרות</t>
  </si>
  <si>
    <t>תשלומים בגין השקעה בקרן טכנולוגיה עילית</t>
  </si>
  <si>
    <t>(2)      מנהל קרנות ב'</t>
  </si>
  <si>
    <t>סך תשלום בגין השקעה בקרן טכנולוגיה עילית</t>
  </si>
  <si>
    <t>סך הכל עמלות ניהול חיצוני</t>
  </si>
  <si>
    <t>סך הכל נכסים לסוף שנה קודמת</t>
  </si>
  <si>
    <t>א. יוצג בין היתר שיעור ההוצאות הישירות המשמש לצורך חישוב שיעור העלות השנתית הצפויה הנדרש בהתאם לחוזר גופים מוסדיים מיום 20 ביולי 2023 שמספרו 2023-9-6, שעניינו "אופן הצגת העלות השנתית הצפויה לעמית או למבוטח".  
 ב. סעיף "סכום שהוחזר לחוסכים (אם הוחזר)" ידווח כערך חיובי.   
 ג. סעיף "ההפרש בין מגבלת עמלת ניהול חיצוני מוצהרת לבין מגבלת עמלת ניהול חיצוני בפועל (סעיף 14 פחות סעיף 13)" יוצג כאחוז. במידה שההפרש חיובי, ידווח הסעיף כערך חיובי. במידה שההפרש שלילי, ידווח הסעיף כערך שלילי.   
ד. סעיפים בהם מדווח שיעור ידווחו עם שני מקומות מימין לנקודה העשרונית.</t>
  </si>
  <si>
    <r>
      <t>א.</t>
    </r>
    <r>
      <rPr>
        <strike/>
        <sz val="12"/>
        <color theme="1"/>
        <rFont val="Calibri Light"/>
        <family val="2"/>
      </rPr>
      <t xml:space="preserve"> </t>
    </r>
    <r>
      <rPr>
        <sz val="12"/>
        <color theme="1"/>
        <rFont val="Calibri Light"/>
        <family val="2"/>
      </rPr>
      <t xml:space="preserve">הוצאה הנובעת מהשקעה בניירות ערך לא סחירים או ממתן הלוואה למי שאינו עמית או מבוטח </t>
    </r>
  </si>
  <si>
    <r>
      <rPr>
        <b/>
        <sz val="12"/>
        <color theme="1"/>
        <rFont val="Calibri Light"/>
        <family val="2"/>
      </rPr>
      <t>א.</t>
    </r>
    <r>
      <rPr>
        <sz val="12"/>
        <color theme="1"/>
        <rFont val="Calibri Light"/>
        <family val="2"/>
      </rPr>
      <t xml:space="preserve"> ברוקראז' – עמלות קניה ומכירה של ניירות ערך סחירים.  
 </t>
    </r>
    <r>
      <rPr>
        <b/>
        <sz val="12"/>
        <color theme="1"/>
        <rFont val="Calibri Light"/>
        <family val="2"/>
      </rPr>
      <t xml:space="preserve">ב. </t>
    </r>
    <r>
      <rPr>
        <sz val="12"/>
        <color theme="1"/>
        <rFont val="Calibri Light"/>
        <family val="2"/>
      </rPr>
      <t xml:space="preserve">קסטודיאן – דמי שמירה בשל ניירות ערך סחירים וכל עמלה שגובה מי שמבצע את משמורת ניירות הערך.   
</t>
    </r>
    <r>
      <rPr>
        <b/>
        <sz val="12"/>
        <color theme="1"/>
        <rFont val="Calibri Light"/>
        <family val="2"/>
      </rPr>
      <t xml:space="preserve"> ג. </t>
    </r>
    <r>
      <rPr>
        <sz val="12"/>
        <color theme="1"/>
        <rFont val="Calibri Light"/>
        <family val="2"/>
      </rPr>
      <t xml:space="preserve">הוצאה הנובעת מהשקעה בניירות ערך לא סחירים או ממתן הלוואה.  
 </t>
    </r>
    <r>
      <rPr>
        <b/>
        <sz val="12"/>
        <color theme="1"/>
        <rFont val="Calibri Light"/>
        <family val="2"/>
      </rPr>
      <t xml:space="preserve">ד. </t>
    </r>
    <r>
      <rPr>
        <sz val="12"/>
        <color theme="1"/>
        <rFont val="Calibri Light"/>
        <family val="2"/>
      </rPr>
      <t xml:space="preserve">הוצאה הנובעת מהשקעה בזכויות במקרקעין.  
</t>
    </r>
    <r>
      <rPr>
        <b/>
        <sz val="12"/>
        <color theme="1"/>
        <rFont val="Calibri Light"/>
        <family val="2"/>
      </rPr>
      <t>ה.</t>
    </r>
    <r>
      <rPr>
        <sz val="12"/>
        <color theme="1"/>
        <rFont val="Calibri Light"/>
        <family val="2"/>
      </rPr>
      <t xml:space="preserve"> מסים החלים על נכסיו, הכנסותיו ועסקאותיו.  
</t>
    </r>
    <r>
      <rPr>
        <b/>
        <sz val="12"/>
        <color theme="1"/>
        <rFont val="Calibri Light"/>
        <family val="2"/>
      </rPr>
      <t>ו.</t>
    </r>
    <r>
      <rPr>
        <sz val="12"/>
        <color theme="1"/>
        <rFont val="Calibri Light"/>
        <family val="2"/>
      </rPr>
      <t xml:space="preserve"> דמי ביטוח בעד ביטוח משנה.  
</t>
    </r>
    <r>
      <rPr>
        <b/>
        <sz val="12"/>
        <color theme="1"/>
        <rFont val="Calibri Light"/>
        <family val="2"/>
      </rPr>
      <t xml:space="preserve"> ז.</t>
    </r>
    <r>
      <rPr>
        <sz val="12"/>
        <color theme="1"/>
        <rFont val="Calibri Light"/>
        <family val="2"/>
      </rPr>
      <t xml:space="preserve"> הוצאה הנובעת בעד ניהול תביעה או תובענה.  
</t>
    </r>
    <r>
      <rPr>
        <b/>
        <sz val="12"/>
        <color theme="1"/>
        <rFont val="Calibri Light"/>
        <family val="2"/>
      </rPr>
      <t>ח.</t>
    </r>
    <r>
      <rPr>
        <sz val="12"/>
        <color theme="1"/>
        <rFont val="Calibri Light"/>
        <family val="2"/>
      </rPr>
      <t xml:space="preserve"> הוצאה הנובעת ממתן משכנתאות.  
</t>
    </r>
    <r>
      <rPr>
        <b/>
        <sz val="12"/>
        <color theme="1"/>
        <rFont val="Calibri Light"/>
        <family val="2"/>
      </rPr>
      <t xml:space="preserve"> ט. </t>
    </r>
    <r>
      <rPr>
        <sz val="12"/>
        <color theme="1"/>
        <rFont val="Calibri Light"/>
        <family val="2"/>
      </rPr>
      <t>דמי ניהול משתנים – החלק מתשלום עמלת ניהול חיצוני שנגזר מתשואת הנכסים שבעדם נגבית העמלה האמורה.</t>
    </r>
  </si>
  <si>
    <r>
      <t>סך הכל עמלות והוצאות</t>
    </r>
    <r>
      <rPr>
        <sz val="12"/>
        <color theme="1"/>
        <rFont val="Calibri Light"/>
        <family val="2"/>
      </rPr>
      <t xml:space="preserve"> </t>
    </r>
    <r>
      <rPr>
        <b/>
        <sz val="12"/>
        <color theme="1"/>
        <rFont val="Calibri Light"/>
        <family val="2"/>
      </rPr>
      <t>שאינן עמלות ניהול חיצוני</t>
    </r>
  </si>
  <si>
    <r>
      <rPr>
        <b/>
        <sz val="12"/>
        <color theme="1"/>
        <rFont val="Calibri Light"/>
        <family val="2"/>
      </rPr>
      <t>א.</t>
    </r>
    <r>
      <rPr>
        <sz val="12"/>
        <color theme="1"/>
        <rFont val="Calibri Light"/>
        <family val="2"/>
      </rPr>
      <t xml:space="preserve"> הוצאה הנובעת מהשקעה בקרנות השקעה בישראל לרבות באמצעות חשבון המנוהל עבור הגוף המוסדי.  
</t>
    </r>
    <r>
      <rPr>
        <b/>
        <sz val="12"/>
        <color theme="1"/>
        <rFont val="Calibri Light"/>
        <family val="2"/>
      </rPr>
      <t>ב.</t>
    </r>
    <r>
      <rPr>
        <sz val="12"/>
        <color theme="1"/>
        <rFont val="Calibri Light"/>
        <family val="2"/>
      </rPr>
      <t xml:space="preserve"> הוצאה הנובעת מהשקעה בקרנות השקעה בחו"ל לרבות באמצעות חשבון המנוהל עבור הגוף המוסדי.  
</t>
    </r>
    <r>
      <rPr>
        <b/>
        <sz val="12"/>
        <color theme="1"/>
        <rFont val="Calibri Light"/>
        <family val="2"/>
      </rPr>
      <t>ג.</t>
    </r>
    <r>
      <rPr>
        <sz val="12"/>
        <color theme="1"/>
        <rFont val="Calibri Light"/>
        <family val="2"/>
      </rPr>
      <t xml:space="preserve"> תשלום למנהל תיקים זר;תשלום למנהלי תיקים ישראליים בגין השקעה בחו"ל.  
</t>
    </r>
    <r>
      <rPr>
        <b/>
        <sz val="12"/>
        <color theme="1"/>
        <rFont val="Calibri Light"/>
        <family val="2"/>
      </rPr>
      <t xml:space="preserve">ד. </t>
    </r>
    <r>
      <rPr>
        <sz val="12"/>
        <color theme="1"/>
        <rFont val="Calibri Light"/>
        <family val="2"/>
      </rPr>
      <t xml:space="preserve">תשלום למנהלי תיקים זרים.  
</t>
    </r>
    <r>
      <rPr>
        <b/>
        <sz val="12"/>
        <color theme="1"/>
        <rFont val="Calibri Light"/>
        <family val="2"/>
      </rPr>
      <t>ה.</t>
    </r>
    <r>
      <rPr>
        <sz val="12"/>
        <color theme="1"/>
        <rFont val="Calibri Light"/>
        <family val="2"/>
      </rPr>
      <t xml:space="preserve"> סך תשלומים בגין השקעה בקרנות סל כאשר 75% לפחות מנכסי הקרן הם נכסים שהונפקו במדינת ישראל לפי מדדים שעליהם הורה הממונה ובתנאים שהורה.  
</t>
    </r>
    <r>
      <rPr>
        <b/>
        <sz val="12"/>
        <color theme="1"/>
        <rFont val="Calibri Light"/>
        <family val="2"/>
      </rPr>
      <t xml:space="preserve">ו. </t>
    </r>
    <r>
      <rPr>
        <sz val="12"/>
        <color theme="1"/>
        <rFont val="Calibri Light"/>
        <family val="2"/>
      </rPr>
      <t xml:space="preserve">סך תשלומים בגין השקעה בקרנות סל כאשר 75% לפחות מנכסי הקרן הם נכסים שלא הונפקו במדינת ישראל ואינם נסחרים או מוחזקים בה.  
 </t>
    </r>
    <r>
      <rPr>
        <b/>
        <sz val="12"/>
        <color theme="1"/>
        <rFont val="Calibri Light"/>
        <family val="2"/>
      </rPr>
      <t xml:space="preserve">ז. </t>
    </r>
    <r>
      <rPr>
        <sz val="12"/>
        <color theme="1"/>
        <rFont val="Calibri Light"/>
        <family val="2"/>
      </rPr>
      <t xml:space="preserve">סך תשלומים בגין השקעה בקרנות נאמנות ישראליות כאשר 75% לפחות מנכסי הקרן מושקעים בנכסים שלא הונפקו במדינת ישראל ואינם נסחרים או מוחזקים בה.   
</t>
    </r>
    <r>
      <rPr>
        <b/>
        <sz val="12"/>
        <color theme="1"/>
        <rFont val="Calibri Light"/>
        <family val="2"/>
      </rPr>
      <t>ח.</t>
    </r>
    <r>
      <rPr>
        <sz val="12"/>
        <color theme="1"/>
        <rFont val="Calibri Light"/>
        <family val="2"/>
      </rPr>
      <t xml:space="preserve"> סך תשלומים בגין השקעה בקרנות נאמנות זרות כאשר 75% לפחות מנכסי הקרן מושקעים בנכסים שלא הונפקו במדינת ישראל ואינם נסחרים או מוחזקים בה.  
 </t>
    </r>
    <r>
      <rPr>
        <b/>
        <sz val="12"/>
        <color theme="1"/>
        <rFont val="Calibri Light"/>
        <family val="2"/>
      </rPr>
      <t xml:space="preserve">ט. </t>
    </r>
    <r>
      <rPr>
        <sz val="12"/>
        <color theme="1"/>
        <rFont val="Calibri Light"/>
        <family val="2"/>
      </rPr>
      <t xml:space="preserve">סך תשלומים בגין השקעה בקרן טכנולוגיה עילית כהגדרתה בחוק השקעות משותפות בנאמנות.  </t>
    </r>
  </si>
  <si>
    <t>צדדים לא קשורים</t>
  </si>
  <si>
    <t>הראל קרנות נאמנות בעמ</t>
  </si>
  <si>
    <t>מיטב קרנות נאמנות בעמ</t>
  </si>
  <si>
    <t>קסם קרנות נאמנות</t>
  </si>
  <si>
    <t>BlackRock Inc</t>
  </si>
  <si>
    <t>SPDR Goldtrust</t>
  </si>
  <si>
    <t>SPDR Trust</t>
  </si>
  <si>
    <t>State Street Global Markets LLC</t>
  </si>
  <si>
    <t>מור ניהול קרנות נאמנות (2013) בע"מ</t>
  </si>
  <si>
    <t>(1)      בנק המזרחי</t>
  </si>
  <si>
    <t>5. סך הוצאות בעד ניהול תביעות</t>
  </si>
  <si>
    <t>6. סך הוצאות בעד מתן משכנתאות</t>
  </si>
  <si>
    <t xml:space="preserve">10. סך דמי ניהול משתנים – החלק מתשלום עמלת ניהול חיצוני שנגזר מתשואת הנכסים </t>
  </si>
  <si>
    <t>14. ההפרש בין שיעור מגבלת עמלת ניהול חיצוני מוצהרת לבין שיעור  עמלת ניהול חיצוני בפועל (סעיף 13 פחות סעיף 12)</t>
  </si>
  <si>
    <t>15. סכום שהוחזר לחוסכים (אם הוחזר)</t>
  </si>
  <si>
    <t>18. שיעור מגבלת עמלת ניהול חיצוני שהמשקיע המוסדי הצהיר עליה בהתאם לתקנה 2א לתקנות הוצאות ישירות עבור שנת הכספים הבאה+ 1 XX20</t>
  </si>
  <si>
    <t>19. De: שיעור הוצאות ישירות  (סכום של סעיף 9 וסעיף 18)</t>
  </si>
  <si>
    <t>16. סך כל ההוצאות הישירות (סכום של סעיף 7 וסעיף 11)</t>
  </si>
  <si>
    <t>12. שיעור עמלת ניהול חיצוני בפועל (חלוקה של סעיף 11 בסעיף 8.ב)</t>
  </si>
  <si>
    <t>11.   סה"כ הוצאות ישירות מסוג "עמלת ניהול חיצוני" (סכום סעיפים 11.א עד 11.ט)</t>
  </si>
  <si>
    <t>9. שיעור שנתי של הוצאות ישירות שאינן מסוג עמלת ניהול חיצוני (חלוקה של סעיף 7 בסעיף 8)</t>
  </si>
  <si>
    <t>8. שווי ממוצע של נכסי הקופה או המסלול (ממוצע פשוט של סעיפים 8.א ו- 8.ב)</t>
  </si>
  <si>
    <t>7. סך הכל הוצאות ישירות שאינן מסוג עמלת ניהול חיצוני (סכום סעיפים 1 עד 6)</t>
  </si>
  <si>
    <t>2. סך הכל דמי שמירה בשל ניירות ערך סחירים וכל עמלה שגובה מי שמבצע את משמרות ניירות הערך (קסטודיאן)</t>
  </si>
  <si>
    <t>13. שיעור מגבלת עמלת ניהול חיצוני שהמשקיע המוסדי הצהיר עליה עבור שנת הכספים שהסתיימה</t>
  </si>
  <si>
    <t>17. שיעור סך ההוצאות הישירות מתוך יתרת נכסים ממוצעת (חלוקה של סעיף 16 בסעיף 8)</t>
  </si>
  <si>
    <t>SSGA Funds Management, Inc</t>
  </si>
  <si>
    <t>אי.בי.אי קרנות נאמנות בע"מ</t>
  </si>
  <si>
    <t>מגדל קרנות נאמנות בע"מ</t>
  </si>
  <si>
    <t>Vanguard Asset Management</t>
  </si>
  <si>
    <t>נספח 1- סך  ההוצאות הישירות ששולמו בעד כל סוג של הוצאה ישירה לתקופה המסתיימת ביום 31.12.2025</t>
  </si>
  <si>
    <t>א. השווי המשוערך של נכסי הקופה או המסלול נכון ליום 31 בדצמבר של שנת הכספים שהסתיימה 2025</t>
  </si>
  <si>
    <t>ב. השווי המשוערך של נכסי הקופה או המסלול נכון ליום 31 בדצמבר של שנת הכספים שהסתיימה לפני 2025 - 1</t>
  </si>
  <si>
    <t>נספח 2 – פרוט עמלות והוצאות שאינן עמלות ניהול חיצוני לשנה המסתיימת ביום: 31.12.2025</t>
  </si>
  <si>
    <t>נספח 3 - פירוט עמלות ניהול חיצוני לשנה המסתיימת ביום: 31.12.2025</t>
  </si>
  <si>
    <t>Tuttle Capital Management, LLC</t>
  </si>
  <si>
    <t>Amundi Asset Management</t>
  </si>
  <si>
    <t>Amundi Luxemburg SA</t>
  </si>
  <si>
    <t>Invesco Asset Management</t>
  </si>
  <si>
    <t>Invesco MSCI World UCITS ETF</t>
  </si>
  <si>
    <t>iShares Global</t>
  </si>
  <si>
    <t>iShares Technology</t>
  </si>
  <si>
    <t>Vanguard Information Technology Index</t>
  </si>
  <si>
    <t>Invesco Semiconductors ETF</t>
  </si>
  <si>
    <t>Fidelity MSCI Consumer Discretionary</t>
  </si>
  <si>
    <t>Communication Services Selec</t>
  </si>
  <si>
    <t>BlackRock Fund Advisors</t>
  </si>
  <si>
    <t>VanEck Semiconductors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</si>
</sst>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 #,##0_ ;_ * \-#,##0_ ;_ * &quot;-&quot;??_ ;_ @_ "/>
    <numFmt numFmtId="165" formatCode="_ * #,##0.00_ ;_ * \-#,##0.00_ ;_ * &quot;-&quot;???_ ;_ @_ "/>
    <numFmt numFmtId="166" formatCode="_ * #,##0.00_ ;_ * \-#,##0.00_ ;_ * &quot;-&quot;?????_ ;_ @_ "/>
  </numFmts>
  <fonts count="11" x14ac:knownFonts="1">
    <font>
      <sz val="11"/>
      <color theme="1"/>
      <name val="Arial"/>
      <family val="2"/>
      <scheme val="minor"/>
    </font>
    <font>
      <sz val="11"/>
      <color theme="1"/>
      <name val="Arial"/>
      <family val="2"/>
      <charset val="177"/>
      <scheme val="minor"/>
    </font>
    <font>
      <b/>
      <sz val="12"/>
      <color theme="1"/>
      <name val="Calibri Light"/>
      <family val="2"/>
    </font>
    <font>
      <sz val="12"/>
      <color theme="1"/>
      <name val="Calibri Light"/>
      <family val="2"/>
    </font>
    <font>
      <sz val="12"/>
      <color rgb="FF000000"/>
      <name val="Calibri Light"/>
      <family val="2"/>
    </font>
    <font>
      <strike/>
      <sz val="12"/>
      <color theme="1"/>
      <name val="Calibri Light"/>
      <family val="2"/>
    </font>
    <font>
      <b/>
      <sz val="12"/>
      <color rgb="FF000080"/>
      <name val="Calibri Light"/>
      <family val="2"/>
    </font>
    <font>
      <sz val="12"/>
      <color rgb="FF000080"/>
      <name val="Calibri Light"/>
      <family val="2"/>
    </font>
    <font>
      <sz val="10"/>
      <name val="Arial"/>
      <family val="2"/>
    </font>
    <font>
      <sz val="12"/>
      <name val="Calibri Light"/>
      <family val="2"/>
    </font>
    <font>
      <b/>
      <sz val="12"/>
      <name val="Calibri Light"/>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medium">
        <color rgb="FF808080"/>
      </left>
      <right style="medium">
        <color rgb="FF808080"/>
      </right>
      <top/>
      <bottom/>
      <diagonal/>
    </border>
    <border>
      <left/>
      <right style="medium">
        <color rgb="FF808080"/>
      </right>
      <top/>
      <bottom/>
      <diagonal/>
    </border>
    <border>
      <left style="medium">
        <color rgb="FF808080"/>
      </left>
      <right style="medium">
        <color rgb="FF808080"/>
      </right>
      <top style="medium">
        <color rgb="FF808080"/>
      </top>
      <bottom/>
      <diagonal/>
    </border>
  </borders>
  <cellStyleXfs count="4">
    <xf numFmtId="0" fontId="0" fillId="0" borderId="0"/>
    <xf numFmtId="0" fontId="1" fillId="0" borderId="0"/>
    <xf numFmtId="0" fontId="8" fillId="0" borderId="0"/>
    <xf numFmtId="43" fontId="8" fillId="0" borderId="0"/>
  </cellStyleXfs>
  <cellXfs count="42">
    <xf numFmtId="0" fontId="0" fillId="0" borderId="0" xfId="0"/>
    <xf numFmtId="0" fontId="3" fillId="0" borderId="0" xfId="0" applyFont="1" applyAlignment="1">
      <alignment horizontal="right" vertical="center" readingOrder="2"/>
    </xf>
    <xf numFmtId="0" fontId="4" fillId="0" borderId="1" xfId="0" applyFont="1" applyBorder="1" applyAlignment="1">
      <alignment horizontal="right" vertical="center" readingOrder="2"/>
    </xf>
    <xf numFmtId="0" fontId="3" fillId="0" borderId="0" xfId="0" applyFont="1" applyAlignment="1">
      <alignment horizontal="right" vertical="center"/>
    </xf>
    <xf numFmtId="0" fontId="3" fillId="0" borderId="3" xfId="0" applyFont="1" applyBorder="1" applyAlignment="1">
      <alignment horizontal="right" vertical="center" wrapText="1" readingOrder="2"/>
    </xf>
    <xf numFmtId="0" fontId="3" fillId="0" borderId="1" xfId="0" applyFont="1" applyBorder="1" applyAlignment="1">
      <alignment horizontal="right" vertical="center"/>
    </xf>
    <xf numFmtId="0" fontId="4" fillId="0" borderId="1" xfId="0" applyFont="1" applyBorder="1" applyAlignment="1">
      <alignment horizontal="right" vertical="center" readingOrder="1"/>
    </xf>
    <xf numFmtId="0" fontId="3" fillId="0" borderId="1" xfId="0" applyFont="1" applyBorder="1" applyAlignment="1">
      <alignment horizontal="right" vertical="center" wrapText="1" readingOrder="2"/>
    </xf>
    <xf numFmtId="0" fontId="6" fillId="0" borderId="5" xfId="0" applyFont="1" applyBorder="1" applyAlignment="1">
      <alignment horizontal="right" vertical="center" wrapText="1" readingOrder="2"/>
    </xf>
    <xf numFmtId="0" fontId="2" fillId="0" borderId="4" xfId="0" applyFont="1" applyBorder="1" applyAlignment="1">
      <alignment horizontal="right" vertical="center" wrapText="1" readingOrder="2"/>
    </xf>
    <xf numFmtId="0" fontId="3" fillId="0" borderId="0" xfId="0" applyFont="1" applyAlignment="1">
      <alignment horizontal="right"/>
    </xf>
    <xf numFmtId="0" fontId="2" fillId="0" borderId="7" xfId="0" applyFont="1" applyBorder="1" applyAlignment="1">
      <alignment horizontal="right" vertical="center" wrapText="1" readingOrder="2"/>
    </xf>
    <xf numFmtId="0" fontId="3" fillId="0" borderId="6" xfId="0" applyFont="1" applyBorder="1" applyAlignment="1">
      <alignment horizontal="right" vertical="center" wrapText="1" readingOrder="2"/>
    </xf>
    <xf numFmtId="0" fontId="3" fillId="0" borderId="7" xfId="0" applyFont="1" applyBorder="1" applyAlignment="1">
      <alignment horizontal="right" vertical="center" wrapText="1" readingOrder="2"/>
    </xf>
    <xf numFmtId="0" fontId="3" fillId="0" borderId="9" xfId="0" applyFont="1" applyBorder="1" applyAlignment="1">
      <alignment horizontal="right" vertical="center" wrapText="1" readingOrder="2"/>
    </xf>
    <xf numFmtId="0" fontId="6" fillId="0" borderId="7" xfId="0" applyFont="1" applyBorder="1" applyAlignment="1">
      <alignment horizontal="right" vertical="center" wrapText="1" readingOrder="2"/>
    </xf>
    <xf numFmtId="0" fontId="7" fillId="0" borderId="7" xfId="0" applyFont="1" applyBorder="1" applyAlignment="1">
      <alignment horizontal="right" vertical="center" wrapText="1" readingOrder="2"/>
    </xf>
    <xf numFmtId="0" fontId="3" fillId="0" borderId="2" xfId="0" applyFont="1" applyBorder="1" applyAlignment="1">
      <alignment horizontal="right" vertical="center" wrapText="1" readingOrder="2"/>
    </xf>
    <xf numFmtId="0" fontId="2" fillId="0" borderId="4" xfId="0" applyFont="1" applyBorder="1" applyAlignment="1">
      <alignment horizontal="justify" vertical="center" wrapText="1" readingOrder="2"/>
    </xf>
    <xf numFmtId="0" fontId="3" fillId="0" borderId="6" xfId="0" applyFont="1" applyBorder="1" applyAlignment="1">
      <alignment horizontal="justify" vertical="center" wrapText="1" readingOrder="2"/>
    </xf>
    <xf numFmtId="0" fontId="3" fillId="0" borderId="6" xfId="0" applyFont="1" applyBorder="1" applyAlignment="1">
      <alignment vertical="center" wrapText="1" readingOrder="2"/>
    </xf>
    <xf numFmtId="2" fontId="4" fillId="0" borderId="1" xfId="0" applyNumberFormat="1" applyFont="1" applyBorder="1" applyAlignment="1">
      <alignment horizontal="right" vertical="center" readingOrder="1"/>
    </xf>
    <xf numFmtId="43" fontId="4" fillId="0" borderId="1" xfId="0" applyNumberFormat="1" applyFont="1" applyBorder="1" applyAlignment="1">
      <alignment horizontal="right" vertical="center" readingOrder="1"/>
    </xf>
    <xf numFmtId="164" fontId="4" fillId="0" borderId="1" xfId="0" applyNumberFormat="1" applyFont="1" applyBorder="1" applyAlignment="1">
      <alignment horizontal="right" vertical="center" readingOrder="1"/>
    </xf>
    <xf numFmtId="0" fontId="3" fillId="0" borderId="10" xfId="0" applyFont="1" applyBorder="1" applyAlignment="1">
      <alignment horizontal="right" vertical="center" wrapText="1" readingOrder="2"/>
    </xf>
    <xf numFmtId="165" fontId="3" fillId="0" borderId="6" xfId="0" applyNumberFormat="1" applyFont="1" applyBorder="1" applyAlignment="1">
      <alignment horizontal="right" vertical="center" wrapText="1" readingOrder="2"/>
    </xf>
    <xf numFmtId="165" fontId="4" fillId="0" borderId="1" xfId="0" applyNumberFormat="1" applyFont="1" applyBorder="1" applyAlignment="1">
      <alignment horizontal="right" vertical="center" readingOrder="1"/>
    </xf>
    <xf numFmtId="43" fontId="3" fillId="0" borderId="6" xfId="0" applyNumberFormat="1" applyFont="1" applyBorder="1" applyAlignment="1">
      <alignment horizontal="justify" vertical="center" wrapText="1" readingOrder="2"/>
    </xf>
    <xf numFmtId="166" fontId="3" fillId="0" borderId="6" xfId="0" applyNumberFormat="1" applyFont="1" applyBorder="1" applyAlignment="1">
      <alignment horizontal="justify" vertical="center" wrapText="1" readingOrder="2"/>
    </xf>
    <xf numFmtId="166" fontId="2" fillId="0" borderId="6" xfId="0" applyNumberFormat="1" applyFont="1" applyBorder="1" applyAlignment="1">
      <alignment horizontal="justify" vertical="center" wrapText="1" readingOrder="2"/>
    </xf>
    <xf numFmtId="166" fontId="3" fillId="0" borderId="6" xfId="0" applyNumberFormat="1" applyFont="1" applyBorder="1" applyAlignment="1">
      <alignment vertical="center" wrapText="1" readingOrder="2"/>
    </xf>
    <xf numFmtId="166" fontId="9" fillId="0" borderId="6" xfId="0" applyNumberFormat="1" applyFont="1" applyBorder="1" applyAlignment="1">
      <alignment vertical="center" wrapText="1" readingOrder="2"/>
    </xf>
    <xf numFmtId="166" fontId="10" fillId="0" borderId="6" xfId="0" applyNumberFormat="1" applyFont="1" applyBorder="1" applyAlignment="1">
      <alignment vertical="center" wrapText="1" readingOrder="2"/>
    </xf>
    <xf numFmtId="164" fontId="3" fillId="0" borderId="6" xfId="0" applyNumberFormat="1" applyFont="1" applyBorder="1" applyAlignment="1">
      <alignment horizontal="justify" vertical="center" wrapText="1" readingOrder="2"/>
    </xf>
    <xf numFmtId="0" fontId="3" fillId="0" borderId="10" xfId="0" applyFont="1" applyBorder="1" applyAlignment="1">
      <alignment horizontal="right" vertical="center" wrapText="1" readingOrder="2"/>
    </xf>
    <xf numFmtId="0" fontId="3" fillId="0" borderId="6" xfId="0" applyFont="1" applyBorder="1" applyAlignment="1">
      <alignment horizontal="right" vertical="center" wrapText="1" readingOrder="2"/>
    </xf>
    <xf numFmtId="0" fontId="3" fillId="0" borderId="8" xfId="0" applyFont="1" applyBorder="1" applyAlignment="1">
      <alignment horizontal="right" vertical="center" wrapText="1" readingOrder="2"/>
    </xf>
    <xf numFmtId="0" fontId="3" fillId="0" borderId="10" xfId="0" applyFont="1" applyBorder="1" applyAlignment="1">
      <alignment horizontal="justify" vertical="center" wrapText="1" readingOrder="2"/>
    </xf>
    <xf numFmtId="0" fontId="3" fillId="0" borderId="6" xfId="0" applyFont="1" applyBorder="1" applyAlignment="1">
      <alignment horizontal="justify" vertical="center" wrapText="1" readingOrder="2"/>
    </xf>
    <xf numFmtId="0" fontId="3" fillId="0" borderId="8" xfId="0" applyFont="1" applyBorder="1" applyAlignment="1">
      <alignment horizontal="justify" vertical="center" wrapText="1" readingOrder="2"/>
    </xf>
    <xf numFmtId="0" fontId="2" fillId="0" borderId="10" xfId="0" applyFont="1" applyBorder="1" applyAlignment="1">
      <alignment horizontal="right" vertical="center" wrapText="1" readingOrder="2"/>
    </xf>
    <xf numFmtId="0" fontId="2" fillId="0" borderId="6" xfId="0" applyFont="1" applyBorder="1" applyAlignment="1">
      <alignment horizontal="right" vertical="center" wrapText="1" readingOrder="2"/>
    </xf>
  </cellXfs>
  <cellStyles count="4">
    <cellStyle name="Comma 2" xfId="3" xr:uid="{00000000-0005-0000-0000-000030000000}"/>
    <cellStyle name="Normal" xfId="0" builtinId="0"/>
    <cellStyle name="Normal 2" xfId="1" xr:uid="{54966482-994A-4C81-9F57-A7CF61072040}"/>
    <cellStyle name="Normal 3" xfId="2" xr:uid="{00000000-0005-0000-0000-000031000000}"/>
  </cellStyles>
  <dxfs count="0"/>
  <tableStyles count="0" defaultTableStyle="TableStyleMedium2" defaultPivotStyle="PivotStyleLight16"/>
  <colors>
    <mruColors>
      <color rgb="FFFFFF99"/>
      <color rgb="FF8BFFBF"/>
      <color rgb="FFFF967D"/>
      <color rgb="FFFF8B8B"/>
      <color rgb="FFFFBE7D"/>
      <color rgb="FFFFB8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9C8F-3CD3-4203-9E15-AD1825924098}">
  <dimension ref="A1:F59"/>
  <sheetViews>
    <sheetView rightToLeft="1" tabSelected="1" workbookViewId="0">
      <selection activeCell="B54" sqref="B54"/>
    </sheetView>
  </sheetViews>
  <sheetFormatPr defaultColWidth="9" defaultRowHeight="15.75" x14ac:dyDescent="0.2"/>
  <cols>
    <col min="1" max="1" width="88.125" style="3" customWidth="1"/>
    <col min="2" max="2" width="46" style="3" customWidth="1"/>
    <col min="3" max="3" width="43.75" style="3" bestFit="1" customWidth="1"/>
    <col min="4" max="5" width="9" style="3"/>
    <col min="6" max="6" width="60.625" style="3" customWidth="1"/>
    <col min="7" max="16384" width="9" style="3"/>
  </cols>
  <sheetData>
    <row r="1" spans="1:6" ht="157.5" x14ac:dyDescent="0.2">
      <c r="A1" s="1" t="s">
        <v>124</v>
      </c>
      <c r="B1" s="2" t="s">
        <v>0</v>
      </c>
      <c r="F1" s="4" t="s">
        <v>89</v>
      </c>
    </row>
    <row r="2" spans="1:6" x14ac:dyDescent="0.2">
      <c r="A2" s="5"/>
      <c r="B2" s="6"/>
    </row>
    <row r="3" spans="1:6" x14ac:dyDescent="0.2">
      <c r="A3" s="5"/>
      <c r="B3" s="6"/>
    </row>
    <row r="4" spans="1:6" x14ac:dyDescent="0.2">
      <c r="A4" s="5"/>
      <c r="B4" s="6"/>
    </row>
    <row r="5" spans="1:6" x14ac:dyDescent="0.2">
      <c r="A5" s="7" t="s">
        <v>1</v>
      </c>
      <c r="B5" s="6"/>
    </row>
    <row r="6" spans="1:6" x14ac:dyDescent="0.2">
      <c r="A6" s="7" t="s">
        <v>2</v>
      </c>
      <c r="B6" s="6">
        <v>0</v>
      </c>
    </row>
    <row r="7" spans="1:6" x14ac:dyDescent="0.2">
      <c r="A7" s="7" t="s">
        <v>3</v>
      </c>
      <c r="B7" s="22">
        <f>'נספח 2 –עמלות והוצאות לא חיצוני'!B14</f>
        <v>73.371643378001039</v>
      </c>
    </row>
    <row r="8" spans="1:6" x14ac:dyDescent="0.2">
      <c r="A8" s="7"/>
      <c r="B8" s="6"/>
    </row>
    <row r="9" spans="1:6" x14ac:dyDescent="0.2">
      <c r="A9" s="7" t="s">
        <v>117</v>
      </c>
      <c r="B9" s="6"/>
    </row>
    <row r="10" spans="1:6" x14ac:dyDescent="0.2">
      <c r="A10" s="7" t="s">
        <v>4</v>
      </c>
      <c r="B10" s="6">
        <v>0</v>
      </c>
    </row>
    <row r="11" spans="1:6" x14ac:dyDescent="0.2">
      <c r="A11" s="7" t="s">
        <v>5</v>
      </c>
      <c r="B11" s="22">
        <f>'נספח 2 –עמלות והוצאות לא חיצוני'!B33</f>
        <v>0</v>
      </c>
    </row>
    <row r="12" spans="1:6" x14ac:dyDescent="0.2">
      <c r="A12" s="7"/>
      <c r="B12" s="6"/>
    </row>
    <row r="13" spans="1:6" x14ac:dyDescent="0.2">
      <c r="A13" s="7" t="s">
        <v>6</v>
      </c>
      <c r="B13" s="6"/>
    </row>
    <row r="14" spans="1:6" x14ac:dyDescent="0.2">
      <c r="A14" s="7" t="s">
        <v>90</v>
      </c>
      <c r="B14" s="6">
        <v>0</v>
      </c>
    </row>
    <row r="15" spans="1:6" x14ac:dyDescent="0.2">
      <c r="A15" s="7" t="s">
        <v>7</v>
      </c>
      <c r="B15" s="6">
        <v>0</v>
      </c>
    </row>
    <row r="16" spans="1:6" x14ac:dyDescent="0.2">
      <c r="A16" s="7"/>
      <c r="B16" s="6"/>
    </row>
    <row r="17" spans="1:2" x14ac:dyDescent="0.2">
      <c r="A17" s="7" t="s">
        <v>8</v>
      </c>
      <c r="B17" s="22">
        <f>'נספח 2 –עמלות והוצאות לא חיצוני'!B59</f>
        <v>25.801145869999999</v>
      </c>
    </row>
    <row r="18" spans="1:2" x14ac:dyDescent="0.2">
      <c r="A18" s="7"/>
      <c r="B18" s="6"/>
    </row>
    <row r="19" spans="1:2" x14ac:dyDescent="0.2">
      <c r="A19" s="7" t="s">
        <v>104</v>
      </c>
      <c r="B19" s="6">
        <v>0</v>
      </c>
    </row>
    <row r="20" spans="1:2" x14ac:dyDescent="0.2">
      <c r="A20" s="7"/>
      <c r="B20" s="6"/>
    </row>
    <row r="21" spans="1:2" x14ac:dyDescent="0.2">
      <c r="A21" s="7" t="s">
        <v>105</v>
      </c>
      <c r="B21" s="6">
        <v>0</v>
      </c>
    </row>
    <row r="22" spans="1:2" x14ac:dyDescent="0.2">
      <c r="A22" s="7"/>
      <c r="B22" s="6"/>
    </row>
    <row r="23" spans="1:2" x14ac:dyDescent="0.2">
      <c r="A23" s="7" t="s">
        <v>116</v>
      </c>
      <c r="B23" s="22">
        <f>+B31+B21+B19+B17+B15+B14+B11+B10+B7+B6</f>
        <v>99.172789248001038</v>
      </c>
    </row>
    <row r="24" spans="1:2" x14ac:dyDescent="0.2">
      <c r="A24" s="7"/>
      <c r="B24" s="6"/>
    </row>
    <row r="25" spans="1:2" x14ac:dyDescent="0.2">
      <c r="A25" s="7" t="s">
        <v>115</v>
      </c>
      <c r="B25" s="23">
        <f>(B27+B26)/2</f>
        <v>531976.38957500004</v>
      </c>
    </row>
    <row r="26" spans="1:2" x14ac:dyDescent="0.2">
      <c r="A26" s="7" t="s">
        <v>125</v>
      </c>
      <c r="B26" s="23">
        <v>574032.11421999999</v>
      </c>
    </row>
    <row r="27" spans="1:2" x14ac:dyDescent="0.2">
      <c r="A27" s="7" t="s">
        <v>126</v>
      </c>
      <c r="B27" s="23">
        <v>489920.66493000003</v>
      </c>
    </row>
    <row r="28" spans="1:2" x14ac:dyDescent="0.2">
      <c r="A28" s="7"/>
      <c r="B28" s="6"/>
    </row>
    <row r="29" spans="1:2" x14ac:dyDescent="0.2">
      <c r="A29" s="7" t="s">
        <v>114</v>
      </c>
      <c r="B29" s="22">
        <f>IFERROR(ROUND(B23/B25*100,6),0)</f>
        <v>1.8641999999999999E-2</v>
      </c>
    </row>
    <row r="30" spans="1:2" x14ac:dyDescent="0.2">
      <c r="A30" s="7"/>
      <c r="B30" s="21"/>
    </row>
    <row r="31" spans="1:2" x14ac:dyDescent="0.2">
      <c r="A31" s="7" t="s">
        <v>106</v>
      </c>
      <c r="B31" s="6">
        <v>0</v>
      </c>
    </row>
    <row r="32" spans="1:2" x14ac:dyDescent="0.2">
      <c r="A32" s="7"/>
      <c r="B32" s="6"/>
    </row>
    <row r="33" spans="1:2" x14ac:dyDescent="0.2">
      <c r="A33" s="7" t="s">
        <v>9</v>
      </c>
      <c r="B33" s="6"/>
    </row>
    <row r="34" spans="1:2" x14ac:dyDescent="0.2">
      <c r="A34" s="7" t="s">
        <v>113</v>
      </c>
      <c r="B34" s="6"/>
    </row>
    <row r="35" spans="1:2" x14ac:dyDescent="0.2">
      <c r="A35" s="7" t="s">
        <v>10</v>
      </c>
      <c r="B35" s="6">
        <v>0</v>
      </c>
    </row>
    <row r="36" spans="1:2" x14ac:dyDescent="0.2">
      <c r="A36" s="7" t="s">
        <v>11</v>
      </c>
      <c r="B36" s="6">
        <v>0</v>
      </c>
    </row>
    <row r="37" spans="1:2" x14ac:dyDescent="0.2">
      <c r="A37" s="7" t="s">
        <v>12</v>
      </c>
      <c r="B37" s="6">
        <v>0</v>
      </c>
    </row>
    <row r="38" spans="1:2" x14ac:dyDescent="0.2">
      <c r="A38" s="7" t="s">
        <v>13</v>
      </c>
      <c r="B38" s="6"/>
    </row>
    <row r="39" spans="1:2" ht="31.5" x14ac:dyDescent="0.2">
      <c r="A39" s="7" t="s">
        <v>14</v>
      </c>
      <c r="B39" s="22">
        <f>'נספח 3 - עמלות ניהול חיצוני'!B75</f>
        <v>3.0238999999999998</v>
      </c>
    </row>
    <row r="40" spans="1:2" ht="31.5" x14ac:dyDescent="0.2">
      <c r="A40" s="7" t="s">
        <v>15</v>
      </c>
      <c r="B40" s="22">
        <f>'נספח 3 - עמלות ניהול חיצוני'!B67</f>
        <v>39.605249999999998</v>
      </c>
    </row>
    <row r="41" spans="1:2" ht="31.5" x14ac:dyDescent="0.2">
      <c r="A41" s="7" t="s">
        <v>16</v>
      </c>
      <c r="B41" s="6">
        <f>'נספח 3 - עמלות ניהול חיצוני'!B83</f>
        <v>0</v>
      </c>
    </row>
    <row r="42" spans="1:2" ht="31.5" x14ac:dyDescent="0.2">
      <c r="A42" s="7" t="s">
        <v>17</v>
      </c>
      <c r="B42" s="6">
        <f>'נספח 3 - עמלות ניהול חיצוני'!B90</f>
        <v>0</v>
      </c>
    </row>
    <row r="43" spans="1:2" x14ac:dyDescent="0.2">
      <c r="A43" s="7" t="s">
        <v>18</v>
      </c>
      <c r="B43" s="6">
        <f>'נספח 3 - עמלות ניהול חיצוני'!B96</f>
        <v>0</v>
      </c>
    </row>
    <row r="44" spans="1:2" x14ac:dyDescent="0.2">
      <c r="A44" s="7"/>
      <c r="B44" s="6"/>
    </row>
    <row r="45" spans="1:2" x14ac:dyDescent="0.2">
      <c r="A45" s="7" t="s">
        <v>112</v>
      </c>
      <c r="B45" s="22">
        <f>SUM(B35:B43)/B27*100</f>
        <v>8.7012353328861647E-3</v>
      </c>
    </row>
    <row r="46" spans="1:2" x14ac:dyDescent="0.2">
      <c r="A46" s="7"/>
      <c r="B46" s="6"/>
    </row>
    <row r="47" spans="1:2" x14ac:dyDescent="0.2">
      <c r="A47" s="7" t="s">
        <v>118</v>
      </c>
      <c r="B47" s="22">
        <v>0.5</v>
      </c>
    </row>
    <row r="48" spans="1:2" x14ac:dyDescent="0.2">
      <c r="A48" s="7"/>
      <c r="B48" s="6"/>
    </row>
    <row r="49" spans="1:2" ht="16.5" customHeight="1" x14ac:dyDescent="0.2">
      <c r="A49" s="7" t="s">
        <v>107</v>
      </c>
      <c r="B49" s="22">
        <f>B47-B45</f>
        <v>0.49129876466711386</v>
      </c>
    </row>
    <row r="50" spans="1:2" x14ac:dyDescent="0.2">
      <c r="A50" s="7" t="s">
        <v>108</v>
      </c>
      <c r="B50" s="6"/>
    </row>
    <row r="51" spans="1:2" x14ac:dyDescent="0.2">
      <c r="A51" s="7"/>
      <c r="B51" s="6"/>
    </row>
    <row r="52" spans="1:2" x14ac:dyDescent="0.2">
      <c r="A52" s="7" t="s">
        <v>19</v>
      </c>
      <c r="B52" s="6"/>
    </row>
    <row r="53" spans="1:2" x14ac:dyDescent="0.2">
      <c r="A53" s="7" t="s">
        <v>111</v>
      </c>
      <c r="B53" s="26">
        <f>SUM(B35:B43)+B23</f>
        <v>141.80193924800102</v>
      </c>
    </row>
    <row r="54" spans="1:2" x14ac:dyDescent="0.2">
      <c r="A54" s="7" t="s">
        <v>119</v>
      </c>
      <c r="B54" s="22">
        <f>+B53/B25*100</f>
        <v>2.6655682851129476E-2</v>
      </c>
    </row>
    <row r="55" spans="1:2" x14ac:dyDescent="0.2">
      <c r="A55" s="7"/>
      <c r="B55" s="22"/>
    </row>
    <row r="56" spans="1:2" x14ac:dyDescent="0.2">
      <c r="A56" s="7" t="s">
        <v>20</v>
      </c>
      <c r="B56" s="22"/>
    </row>
    <row r="57" spans="1:2" ht="31.5" x14ac:dyDescent="0.2">
      <c r="A57" s="7" t="s">
        <v>109</v>
      </c>
      <c r="B57" s="22"/>
    </row>
    <row r="58" spans="1:2" x14ac:dyDescent="0.2">
      <c r="A58" s="7" t="s">
        <v>110</v>
      </c>
      <c r="B58" s="22">
        <f>+B57+B29</f>
        <v>1.8641999999999999E-2</v>
      </c>
    </row>
    <row r="59" spans="1:2" x14ac:dyDescent="0.2">
      <c r="A59" s="5"/>
      <c r="B59"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B9E8-E53E-4A7E-AFA6-9C5C77BF29A8}">
  <dimension ref="A1:F84"/>
  <sheetViews>
    <sheetView rightToLeft="1" topLeftCell="A68" workbookViewId="0">
      <selection activeCell="B56" sqref="B56"/>
    </sheetView>
  </sheetViews>
  <sheetFormatPr defaultColWidth="9" defaultRowHeight="15.75" x14ac:dyDescent="0.25"/>
  <cols>
    <col min="1" max="1" width="29.375" style="10" customWidth="1"/>
    <col min="2" max="2" width="52" style="10" customWidth="1"/>
    <col min="3" max="5" width="9" style="10"/>
    <col min="6" max="6" width="67.75" style="10" customWidth="1"/>
    <col min="7" max="16384" width="9" style="10"/>
  </cols>
  <sheetData>
    <row r="1" spans="1:2" ht="60.75" customHeight="1" thickBot="1" x14ac:dyDescent="0.3">
      <c r="A1" s="8" t="s">
        <v>127</v>
      </c>
      <c r="B1" s="9" t="s">
        <v>0</v>
      </c>
    </row>
    <row r="2" spans="1:2" ht="48" thickBot="1" x14ac:dyDescent="0.3">
      <c r="A2" s="11" t="s">
        <v>21</v>
      </c>
      <c r="B2" s="12"/>
    </row>
    <row r="3" spans="1:2" ht="16.5" thickBot="1" x14ac:dyDescent="0.3">
      <c r="A3" s="11" t="s">
        <v>22</v>
      </c>
      <c r="B3" s="12"/>
    </row>
    <row r="4" spans="1:2" ht="16.5" thickBot="1" x14ac:dyDescent="0.3">
      <c r="A4" s="13" t="s">
        <v>41</v>
      </c>
      <c r="B4" s="12"/>
    </row>
    <row r="5" spans="1:2" ht="16.5" thickBot="1" x14ac:dyDescent="0.3">
      <c r="A5" s="14" t="s">
        <v>42</v>
      </c>
      <c r="B5" s="12"/>
    </row>
    <row r="6" spans="1:2" ht="12.75" customHeight="1" x14ac:dyDescent="0.25">
      <c r="A6" s="34" t="s">
        <v>44</v>
      </c>
      <c r="B6" s="24"/>
    </row>
    <row r="7" spans="1:2" ht="12" customHeight="1" thickBot="1" x14ac:dyDescent="0.3">
      <c r="A7" s="35"/>
      <c r="B7" s="12"/>
    </row>
    <row r="8" spans="1:2" ht="16.5" thickBot="1" x14ac:dyDescent="0.3">
      <c r="A8" s="13" t="s">
        <v>94</v>
      </c>
      <c r="B8" s="12"/>
    </row>
    <row r="9" spans="1:2" ht="16.5" thickBot="1" x14ac:dyDescent="0.3">
      <c r="A9" s="13" t="s">
        <v>103</v>
      </c>
      <c r="B9" s="25">
        <v>73.371643378001039</v>
      </c>
    </row>
    <row r="10" spans="1:2" x14ac:dyDescent="0.25">
      <c r="A10" s="14" t="s">
        <v>42</v>
      </c>
      <c r="B10" s="34"/>
    </row>
    <row r="11" spans="1:2" ht="15.75" customHeight="1" thickBot="1" x14ac:dyDescent="0.3">
      <c r="A11" s="13" t="s">
        <v>45</v>
      </c>
      <c r="B11" s="35"/>
    </row>
    <row r="12" spans="1:2" ht="14.25" customHeight="1" x14ac:dyDescent="0.25">
      <c r="A12" s="34" t="s">
        <v>44</v>
      </c>
      <c r="B12" s="34"/>
    </row>
    <row r="13" spans="1:2" ht="15" customHeight="1" thickBot="1" x14ac:dyDescent="0.3">
      <c r="A13" s="35"/>
      <c r="B13" s="35"/>
    </row>
    <row r="14" spans="1:2" ht="16.5" thickBot="1" x14ac:dyDescent="0.3">
      <c r="A14" s="11" t="s">
        <v>24</v>
      </c>
      <c r="B14" s="25">
        <f>B9</f>
        <v>73.371643378001039</v>
      </c>
    </row>
    <row r="15" spans="1:2" ht="16.5" thickBot="1" x14ac:dyDescent="0.3">
      <c r="A15" s="15"/>
      <c r="B15" s="12"/>
    </row>
    <row r="16" spans="1:2" ht="16.5" thickBot="1" x14ac:dyDescent="0.3">
      <c r="A16" s="11" t="s">
        <v>25</v>
      </c>
      <c r="B16" s="12"/>
    </row>
    <row r="17" spans="1:2" ht="16.5" thickBot="1" x14ac:dyDescent="0.3">
      <c r="A17" s="11" t="s">
        <v>22</v>
      </c>
      <c r="B17" s="12"/>
    </row>
    <row r="18" spans="1:2" ht="16.5" thickBot="1" x14ac:dyDescent="0.3">
      <c r="A18" s="13" t="s">
        <v>46</v>
      </c>
      <c r="B18" s="12"/>
    </row>
    <row r="19" spans="1:2" x14ac:dyDescent="0.25">
      <c r="A19" s="14" t="s">
        <v>47</v>
      </c>
      <c r="B19" s="34"/>
    </row>
    <row r="20" spans="1:2" ht="15.75" customHeight="1" thickBot="1" x14ac:dyDescent="0.3">
      <c r="A20" s="13" t="s">
        <v>48</v>
      </c>
      <c r="B20" s="35"/>
    </row>
    <row r="21" spans="1:2" x14ac:dyDescent="0.25">
      <c r="A21" s="14" t="s">
        <v>44</v>
      </c>
      <c r="B21" s="34"/>
    </row>
    <row r="22" spans="1:2" x14ac:dyDescent="0.25">
      <c r="A22" s="14" t="s">
        <v>49</v>
      </c>
      <c r="B22" s="36"/>
    </row>
    <row r="23" spans="1:2" ht="14.25" hidden="1" customHeight="1" x14ac:dyDescent="0.25">
      <c r="A23" s="14"/>
      <c r="B23" s="36"/>
    </row>
    <row r="24" spans="1:2" ht="15" hidden="1" customHeight="1" thickBot="1" x14ac:dyDescent="0.3">
      <c r="A24" s="16"/>
      <c r="B24" s="35"/>
    </row>
    <row r="25" spans="1:2" ht="16.5" thickBot="1" x14ac:dyDescent="0.3">
      <c r="A25" s="11" t="s">
        <v>23</v>
      </c>
      <c r="B25" s="12"/>
    </row>
    <row r="26" spans="1:2" ht="16.5" thickBot="1" x14ac:dyDescent="0.3">
      <c r="A26" s="13" t="s">
        <v>103</v>
      </c>
      <c r="B26" s="12">
        <v>0</v>
      </c>
    </row>
    <row r="27" spans="1:2" x14ac:dyDescent="0.25">
      <c r="A27" s="14" t="s">
        <v>47</v>
      </c>
      <c r="B27" s="34"/>
    </row>
    <row r="28" spans="1:2" ht="15.75" customHeight="1" thickBot="1" x14ac:dyDescent="0.3">
      <c r="A28" s="13" t="s">
        <v>50</v>
      </c>
      <c r="B28" s="35"/>
    </row>
    <row r="29" spans="1:2" x14ac:dyDescent="0.25">
      <c r="A29" s="14" t="s">
        <v>44</v>
      </c>
      <c r="B29" s="34"/>
    </row>
    <row r="30" spans="1:2" x14ac:dyDescent="0.25">
      <c r="A30" s="14" t="s">
        <v>51</v>
      </c>
      <c r="B30" s="36"/>
    </row>
    <row r="31" spans="1:2" ht="14.25" hidden="1" customHeight="1" x14ac:dyDescent="0.25">
      <c r="A31" s="14"/>
      <c r="B31" s="36"/>
    </row>
    <row r="32" spans="1:2" ht="15" hidden="1" customHeight="1" thickBot="1" x14ac:dyDescent="0.3">
      <c r="A32" s="16"/>
      <c r="B32" s="35"/>
    </row>
    <row r="33" spans="1:2" ht="16.5" thickBot="1" x14ac:dyDescent="0.3">
      <c r="A33" s="11" t="s">
        <v>26</v>
      </c>
      <c r="B33" s="12">
        <f>B26</f>
        <v>0</v>
      </c>
    </row>
    <row r="34" spans="1:2" ht="16.5" thickBot="1" x14ac:dyDescent="0.3">
      <c r="A34" s="13"/>
      <c r="B34" s="12"/>
    </row>
    <row r="35" spans="1:2" ht="48" thickBot="1" x14ac:dyDescent="0.3">
      <c r="A35" s="11" t="s">
        <v>27</v>
      </c>
      <c r="B35" s="12"/>
    </row>
    <row r="36" spans="1:2" ht="16.5" thickBot="1" x14ac:dyDescent="0.3">
      <c r="A36" s="13" t="s">
        <v>52</v>
      </c>
      <c r="B36" s="12"/>
    </row>
    <row r="37" spans="1:2" x14ac:dyDescent="0.25">
      <c r="A37" s="14" t="s">
        <v>53</v>
      </c>
      <c r="B37" s="34"/>
    </row>
    <row r="38" spans="1:2" ht="15.75" customHeight="1" thickBot="1" x14ac:dyDescent="0.3">
      <c r="A38" s="13" t="s">
        <v>54</v>
      </c>
      <c r="B38" s="35"/>
    </row>
    <row r="39" spans="1:2" x14ac:dyDescent="0.25">
      <c r="A39" s="14" t="s">
        <v>44</v>
      </c>
      <c r="B39" s="34"/>
    </row>
    <row r="40" spans="1:2" x14ac:dyDescent="0.25">
      <c r="A40" s="14" t="s">
        <v>55</v>
      </c>
      <c r="B40" s="36"/>
    </row>
    <row r="41" spans="1:2" ht="14.25" customHeight="1" x14ac:dyDescent="0.25">
      <c r="A41" s="14"/>
      <c r="B41" s="36"/>
    </row>
    <row r="42" spans="1:2" ht="15" customHeight="1" thickBot="1" x14ac:dyDescent="0.3">
      <c r="A42" s="16"/>
      <c r="B42" s="35"/>
    </row>
    <row r="43" spans="1:2" ht="48" thickBot="1" x14ac:dyDescent="0.3">
      <c r="A43" s="11" t="s">
        <v>28</v>
      </c>
      <c r="B43" s="12"/>
    </row>
    <row r="44" spans="1:2" ht="16.5" thickBot="1" x14ac:dyDescent="0.3">
      <c r="A44" s="11"/>
      <c r="B44" s="12"/>
    </row>
    <row r="45" spans="1:2" ht="32.25" thickBot="1" x14ac:dyDescent="0.3">
      <c r="A45" s="11" t="s">
        <v>29</v>
      </c>
      <c r="B45" s="12"/>
    </row>
    <row r="46" spans="1:2" ht="16.5" thickBot="1" x14ac:dyDescent="0.3">
      <c r="A46" s="13" t="s">
        <v>52</v>
      </c>
      <c r="B46" s="12"/>
    </row>
    <row r="47" spans="1:2" x14ac:dyDescent="0.25">
      <c r="A47" s="14" t="s">
        <v>53</v>
      </c>
      <c r="B47" s="34"/>
    </row>
    <row r="48" spans="1:2" ht="15.75" customHeight="1" thickBot="1" x14ac:dyDescent="0.3">
      <c r="A48" s="13" t="s">
        <v>56</v>
      </c>
      <c r="B48" s="35"/>
    </row>
    <row r="49" spans="1:2" x14ac:dyDescent="0.25">
      <c r="A49" s="14" t="s">
        <v>44</v>
      </c>
      <c r="B49" s="34"/>
    </row>
    <row r="50" spans="1:2" x14ac:dyDescent="0.25">
      <c r="A50" s="14" t="s">
        <v>57</v>
      </c>
      <c r="B50" s="36"/>
    </row>
    <row r="51" spans="1:2" ht="14.25" customHeight="1" x14ac:dyDescent="0.25">
      <c r="A51" s="14"/>
      <c r="B51" s="36"/>
    </row>
    <row r="52" spans="1:2" ht="15" customHeight="1" thickBot="1" x14ac:dyDescent="0.3">
      <c r="A52" s="16"/>
      <c r="B52" s="35"/>
    </row>
    <row r="53" spans="1:2" ht="32.25" thickBot="1" x14ac:dyDescent="0.3">
      <c r="A53" s="11" t="s">
        <v>30</v>
      </c>
      <c r="B53" s="12"/>
    </row>
    <row r="54" spans="1:2" ht="16.5" thickBot="1" x14ac:dyDescent="0.3">
      <c r="A54" s="13"/>
      <c r="B54" s="12"/>
    </row>
    <row r="55" spans="1:2" ht="32.25" thickBot="1" x14ac:dyDescent="0.3">
      <c r="A55" s="11" t="s">
        <v>31</v>
      </c>
      <c r="B55" s="12"/>
    </row>
    <row r="56" spans="1:2" ht="16.5" thickBot="1" x14ac:dyDescent="0.3">
      <c r="A56" s="13" t="s">
        <v>58</v>
      </c>
      <c r="B56" s="25">
        <v>25.801145869999999</v>
      </c>
    </row>
    <row r="57" spans="1:2" ht="16.5" thickBot="1" x14ac:dyDescent="0.3">
      <c r="A57" s="13" t="s">
        <v>59</v>
      </c>
      <c r="B57" s="12"/>
    </row>
    <row r="58" spans="1:2" ht="16.5" thickBot="1" x14ac:dyDescent="0.3">
      <c r="A58" s="13" t="s">
        <v>44</v>
      </c>
      <c r="B58" s="12"/>
    </row>
    <row r="59" spans="1:2" ht="16.5" thickBot="1" x14ac:dyDescent="0.3">
      <c r="A59" s="11" t="s">
        <v>32</v>
      </c>
      <c r="B59" s="25">
        <f>B58+B57+B56</f>
        <v>25.801145869999999</v>
      </c>
    </row>
    <row r="60" spans="1:2" ht="16.5" thickBot="1" x14ac:dyDescent="0.3">
      <c r="A60" s="11"/>
      <c r="B60" s="12"/>
    </row>
    <row r="61" spans="1:2" ht="16.5" thickBot="1" x14ac:dyDescent="0.3">
      <c r="A61" s="11" t="s">
        <v>33</v>
      </c>
      <c r="B61" s="12"/>
    </row>
    <row r="62" spans="1:2" ht="16.5" thickBot="1" x14ac:dyDescent="0.3">
      <c r="A62" s="13" t="s">
        <v>60</v>
      </c>
      <c r="B62" s="12"/>
    </row>
    <row r="63" spans="1:2" ht="16.5" thickBot="1" x14ac:dyDescent="0.3">
      <c r="A63" s="13" t="s">
        <v>61</v>
      </c>
      <c r="B63" s="12"/>
    </row>
    <row r="64" spans="1:2" ht="16.5" thickBot="1" x14ac:dyDescent="0.3">
      <c r="A64" s="13" t="s">
        <v>44</v>
      </c>
      <c r="B64" s="12"/>
    </row>
    <row r="65" spans="1:6" ht="16.5" thickBot="1" x14ac:dyDescent="0.3">
      <c r="A65" s="11" t="s">
        <v>34</v>
      </c>
      <c r="B65" s="12"/>
    </row>
    <row r="66" spans="1:6" ht="16.5" thickBot="1" x14ac:dyDescent="0.3">
      <c r="A66" s="11"/>
      <c r="B66" s="12"/>
    </row>
    <row r="67" spans="1:6" ht="32.25" thickBot="1" x14ac:dyDescent="0.3">
      <c r="A67" s="11" t="s">
        <v>35</v>
      </c>
      <c r="B67" s="12"/>
    </row>
    <row r="68" spans="1:6" ht="16.5" thickBot="1" x14ac:dyDescent="0.3">
      <c r="A68" s="13" t="s">
        <v>52</v>
      </c>
      <c r="B68" s="12"/>
    </row>
    <row r="69" spans="1:6" ht="16.5" thickBot="1" x14ac:dyDescent="0.3">
      <c r="A69" s="13" t="s">
        <v>53</v>
      </c>
      <c r="B69" s="12"/>
    </row>
    <row r="70" spans="1:6" ht="16.5" thickBot="1" x14ac:dyDescent="0.3">
      <c r="A70" s="13" t="s">
        <v>44</v>
      </c>
      <c r="B70" s="12"/>
    </row>
    <row r="71" spans="1:6" ht="174" thickBot="1" x14ac:dyDescent="0.3">
      <c r="A71" s="11" t="s">
        <v>36</v>
      </c>
      <c r="B71" s="12"/>
      <c r="F71" s="17" t="s">
        <v>91</v>
      </c>
    </row>
    <row r="72" spans="1:6" ht="16.5" thickBot="1" x14ac:dyDescent="0.3">
      <c r="A72" s="13"/>
      <c r="B72" s="12"/>
    </row>
    <row r="73" spans="1:6" ht="16.5" thickBot="1" x14ac:dyDescent="0.3">
      <c r="A73" s="11" t="s">
        <v>37</v>
      </c>
      <c r="B73" s="12"/>
    </row>
    <row r="74" spans="1:6" ht="16.5" thickBot="1" x14ac:dyDescent="0.3">
      <c r="A74" s="13" t="s">
        <v>52</v>
      </c>
      <c r="B74" s="12"/>
    </row>
    <row r="75" spans="1:6" ht="16.5" thickBot="1" x14ac:dyDescent="0.3">
      <c r="A75" s="13" t="s">
        <v>53</v>
      </c>
      <c r="B75" s="12"/>
    </row>
    <row r="76" spans="1:6" ht="16.5" thickBot="1" x14ac:dyDescent="0.3">
      <c r="A76" s="13" t="s">
        <v>44</v>
      </c>
      <c r="B76" s="12"/>
    </row>
    <row r="77" spans="1:6" ht="16.5" thickBot="1" x14ac:dyDescent="0.3">
      <c r="A77" s="11" t="s">
        <v>38</v>
      </c>
      <c r="B77" s="12"/>
    </row>
    <row r="78" spans="1:6" ht="16.5" thickBot="1" x14ac:dyDescent="0.3">
      <c r="A78" s="13"/>
      <c r="B78" s="12"/>
    </row>
    <row r="79" spans="1:6" ht="16.5" thickBot="1" x14ac:dyDescent="0.3">
      <c r="A79" s="11" t="s">
        <v>39</v>
      </c>
      <c r="B79" s="12"/>
    </row>
    <row r="80" spans="1:6" ht="16.5" thickBot="1" x14ac:dyDescent="0.3">
      <c r="A80" s="13" t="s">
        <v>52</v>
      </c>
      <c r="B80" s="12"/>
    </row>
    <row r="81" spans="1:2" ht="16.5" thickBot="1" x14ac:dyDescent="0.3">
      <c r="A81" s="13" t="s">
        <v>53</v>
      </c>
      <c r="B81" s="12"/>
    </row>
    <row r="82" spans="1:2" ht="16.5" thickBot="1" x14ac:dyDescent="0.3">
      <c r="A82" s="13" t="s">
        <v>44</v>
      </c>
      <c r="B82" s="12"/>
    </row>
    <row r="83" spans="1:2" ht="16.5" thickBot="1" x14ac:dyDescent="0.3">
      <c r="A83" s="11" t="s">
        <v>40</v>
      </c>
      <c r="B83" s="12"/>
    </row>
    <row r="84" spans="1:2" ht="32.25" thickBot="1" x14ac:dyDescent="0.3">
      <c r="A84" s="11" t="s">
        <v>92</v>
      </c>
      <c r="B84" s="25">
        <f>B14+B33+B59+B83</f>
        <v>99.172789248001038</v>
      </c>
    </row>
  </sheetData>
  <mergeCells count="12">
    <mergeCell ref="B49:B52"/>
    <mergeCell ref="B10:B11"/>
    <mergeCell ref="B12:B13"/>
    <mergeCell ref="B19:B20"/>
    <mergeCell ref="B21:B24"/>
    <mergeCell ref="B27:B28"/>
    <mergeCell ref="B29:B32"/>
    <mergeCell ref="A6:A7"/>
    <mergeCell ref="A12:A13"/>
    <mergeCell ref="B37:B38"/>
    <mergeCell ref="B39:B42"/>
    <mergeCell ref="B47:B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9A62-9DD2-4E8A-BAF1-8E32D5B98D87}">
  <dimension ref="A1:F99"/>
  <sheetViews>
    <sheetView rightToLeft="1" topLeftCell="A85" workbookViewId="0">
      <selection activeCell="B98" sqref="B98"/>
    </sheetView>
  </sheetViews>
  <sheetFormatPr defaultColWidth="9" defaultRowHeight="15.75" x14ac:dyDescent="0.2"/>
  <cols>
    <col min="1" max="1" width="34.25" style="1" customWidth="1"/>
    <col min="2" max="2" width="22.75" style="1" customWidth="1"/>
    <col min="3" max="5" width="9" style="1"/>
    <col min="6" max="6" width="130" style="1" customWidth="1"/>
    <col min="7" max="16384" width="9" style="1"/>
  </cols>
  <sheetData>
    <row r="1" spans="1:6" ht="142.5" thickBot="1" x14ac:dyDescent="0.25">
      <c r="A1" s="8" t="s">
        <v>128</v>
      </c>
      <c r="B1" s="18" t="s">
        <v>62</v>
      </c>
      <c r="F1" s="17" t="s">
        <v>93</v>
      </c>
    </row>
    <row r="2" spans="1:6" ht="45" customHeight="1" thickBot="1" x14ac:dyDescent="0.25">
      <c r="A2" s="11" t="s">
        <v>63</v>
      </c>
      <c r="B2" s="19"/>
    </row>
    <row r="3" spans="1:6" ht="16.5" thickBot="1" x14ac:dyDescent="0.25">
      <c r="A3" s="13" t="s">
        <v>52</v>
      </c>
      <c r="B3" s="19"/>
    </row>
    <row r="4" spans="1:6" x14ac:dyDescent="0.2">
      <c r="A4" s="14" t="s">
        <v>53</v>
      </c>
      <c r="B4" s="37"/>
    </row>
    <row r="5" spans="1:6" ht="16.5" thickBot="1" x14ac:dyDescent="0.25">
      <c r="A5" s="13" t="s">
        <v>43</v>
      </c>
      <c r="B5" s="38"/>
    </row>
    <row r="6" spans="1:6" x14ac:dyDescent="0.2">
      <c r="A6" s="14" t="s">
        <v>44</v>
      </c>
      <c r="B6" s="37"/>
    </row>
    <row r="7" spans="1:6" x14ac:dyDescent="0.2">
      <c r="A7" s="14" t="s">
        <v>64</v>
      </c>
      <c r="B7" s="39"/>
    </row>
    <row r="8" spans="1:6" x14ac:dyDescent="0.2">
      <c r="A8" s="14"/>
      <c r="B8" s="39"/>
    </row>
    <row r="9" spans="1:6" ht="16.5" thickBot="1" x14ac:dyDescent="0.25">
      <c r="A9" s="16"/>
      <c r="B9" s="38"/>
    </row>
    <row r="10" spans="1:6" ht="54.75" customHeight="1" thickBot="1" x14ac:dyDescent="0.25">
      <c r="A10" s="11" t="s">
        <v>65</v>
      </c>
      <c r="B10" s="19"/>
    </row>
    <row r="11" spans="1:6" ht="16.5" thickBot="1" x14ac:dyDescent="0.25">
      <c r="A11" s="13"/>
      <c r="B11" s="19"/>
    </row>
    <row r="12" spans="1:6" ht="43.5" customHeight="1" thickBot="1" x14ac:dyDescent="0.25">
      <c r="A12" s="11" t="s">
        <v>66</v>
      </c>
      <c r="B12" s="19"/>
    </row>
    <row r="13" spans="1:6" ht="16.5" thickBot="1" x14ac:dyDescent="0.25">
      <c r="A13" s="13" t="s">
        <v>52</v>
      </c>
      <c r="B13" s="19"/>
    </row>
    <row r="14" spans="1:6" x14ac:dyDescent="0.2">
      <c r="A14" s="34" t="s">
        <v>53</v>
      </c>
      <c r="B14" s="37"/>
    </row>
    <row r="15" spans="1:6" ht="16.5" thickBot="1" x14ac:dyDescent="0.25">
      <c r="A15" s="35"/>
      <c r="B15" s="38"/>
    </row>
    <row r="16" spans="1:6" x14ac:dyDescent="0.2">
      <c r="A16" s="14" t="s">
        <v>44</v>
      </c>
      <c r="B16" s="37"/>
    </row>
    <row r="17" spans="1:2" x14ac:dyDescent="0.2">
      <c r="A17" s="14" t="s">
        <v>67</v>
      </c>
      <c r="B17" s="39"/>
    </row>
    <row r="18" spans="1:2" x14ac:dyDescent="0.2">
      <c r="A18" s="14"/>
      <c r="B18" s="39"/>
    </row>
    <row r="19" spans="1:2" ht="16.5" thickBot="1" x14ac:dyDescent="0.25">
      <c r="A19" s="13"/>
      <c r="B19" s="38"/>
    </row>
    <row r="20" spans="1:2" ht="47.25" customHeight="1" thickBot="1" x14ac:dyDescent="0.25">
      <c r="A20" s="11" t="s">
        <v>68</v>
      </c>
      <c r="B20" s="19"/>
    </row>
    <row r="21" spans="1:2" ht="16.5" thickBot="1" x14ac:dyDescent="0.25">
      <c r="A21" s="11"/>
      <c r="B21" s="19"/>
    </row>
    <row r="22" spans="1:2" ht="16.5" thickBot="1" x14ac:dyDescent="0.25">
      <c r="A22" s="11" t="s">
        <v>69</v>
      </c>
      <c r="B22" s="19"/>
    </row>
    <row r="23" spans="1:2" ht="16.5" thickBot="1" x14ac:dyDescent="0.25">
      <c r="A23" s="13" t="s">
        <v>52</v>
      </c>
      <c r="B23" s="19"/>
    </row>
    <row r="24" spans="1:2" x14ac:dyDescent="0.2">
      <c r="A24" s="14" t="s">
        <v>53</v>
      </c>
      <c r="B24" s="37"/>
    </row>
    <row r="25" spans="1:2" ht="16.5" thickBot="1" x14ac:dyDescent="0.25">
      <c r="A25" s="13" t="s">
        <v>45</v>
      </c>
      <c r="B25" s="38"/>
    </row>
    <row r="26" spans="1:2" x14ac:dyDescent="0.2">
      <c r="A26" s="34" t="s">
        <v>44</v>
      </c>
      <c r="B26" s="37"/>
    </row>
    <row r="27" spans="1:2" x14ac:dyDescent="0.2">
      <c r="A27" s="36"/>
      <c r="B27" s="39"/>
    </row>
    <row r="28" spans="1:2" ht="16.5" thickBot="1" x14ac:dyDescent="0.25">
      <c r="A28" s="35"/>
      <c r="B28" s="38"/>
    </row>
    <row r="29" spans="1:2" ht="44.25" customHeight="1" thickBot="1" x14ac:dyDescent="0.25">
      <c r="A29" s="11" t="s">
        <v>70</v>
      </c>
      <c r="B29" s="19"/>
    </row>
    <row r="30" spans="1:2" ht="16.5" thickBot="1" x14ac:dyDescent="0.25">
      <c r="A30" s="13"/>
      <c r="B30" s="19"/>
    </row>
    <row r="31" spans="1:2" ht="16.5" thickBot="1" x14ac:dyDescent="0.25">
      <c r="A31" s="11" t="s">
        <v>71</v>
      </c>
      <c r="B31" s="19"/>
    </row>
    <row r="32" spans="1:2" ht="16.5" thickBot="1" x14ac:dyDescent="0.25">
      <c r="A32" s="13" t="s">
        <v>52</v>
      </c>
      <c r="B32" s="19"/>
    </row>
    <row r="33" spans="1:2" x14ac:dyDescent="0.2">
      <c r="A33" s="14" t="s">
        <v>53</v>
      </c>
      <c r="B33" s="37"/>
    </row>
    <row r="34" spans="1:2" ht="16.5" thickBot="1" x14ac:dyDescent="0.25">
      <c r="A34" s="13" t="s">
        <v>48</v>
      </c>
      <c r="B34" s="38"/>
    </row>
    <row r="35" spans="1:2" x14ac:dyDescent="0.2">
      <c r="A35" s="14" t="s">
        <v>44</v>
      </c>
      <c r="B35" s="37"/>
    </row>
    <row r="36" spans="1:2" x14ac:dyDescent="0.2">
      <c r="A36" s="14" t="s">
        <v>49</v>
      </c>
      <c r="B36" s="39"/>
    </row>
    <row r="37" spans="1:2" x14ac:dyDescent="0.2">
      <c r="A37" s="14"/>
      <c r="B37" s="39"/>
    </row>
    <row r="38" spans="1:2" ht="16.5" thickBot="1" x14ac:dyDescent="0.25">
      <c r="A38" s="16"/>
      <c r="B38" s="38"/>
    </row>
    <row r="39" spans="1:2" ht="16.5" thickBot="1" x14ac:dyDescent="0.25">
      <c r="A39" s="11" t="s">
        <v>72</v>
      </c>
      <c r="B39" s="19"/>
    </row>
    <row r="40" spans="1:2" ht="16.5" thickBot="1" x14ac:dyDescent="0.25">
      <c r="A40" s="13"/>
      <c r="B40" s="19"/>
    </row>
    <row r="41" spans="1:2" ht="87" customHeight="1" thickBot="1" x14ac:dyDescent="0.25">
      <c r="A41" s="11" t="s">
        <v>73</v>
      </c>
      <c r="B41" s="20"/>
    </row>
    <row r="42" spans="1:2" ht="16.5" thickBot="1" x14ac:dyDescent="0.25">
      <c r="A42" s="13" t="s">
        <v>141</v>
      </c>
      <c r="B42" s="30">
        <v>0.69179000000000002</v>
      </c>
    </row>
    <row r="43" spans="1:2" ht="16.5" thickBot="1" x14ac:dyDescent="0.25">
      <c r="A43" s="13" t="s">
        <v>130</v>
      </c>
      <c r="B43" s="30">
        <v>0.29293999999999998</v>
      </c>
    </row>
    <row r="44" spans="1:2" ht="16.5" thickBot="1" x14ac:dyDescent="0.25">
      <c r="A44" s="13" t="s">
        <v>131</v>
      </c>
      <c r="B44" s="30">
        <v>1.8E-3</v>
      </c>
    </row>
    <row r="45" spans="1:2" ht="16.5" thickBot="1" x14ac:dyDescent="0.25">
      <c r="A45" s="13" t="s">
        <v>98</v>
      </c>
      <c r="B45" s="30">
        <v>3.7499999999999999E-2</v>
      </c>
    </row>
    <row r="46" spans="1:2" ht="16.5" thickBot="1" x14ac:dyDescent="0.25">
      <c r="A46" s="13" t="s">
        <v>132</v>
      </c>
      <c r="B46" s="30">
        <v>5.6799999999999996E-2</v>
      </c>
    </row>
    <row r="47" spans="1:2" ht="16.5" thickBot="1" x14ac:dyDescent="0.25">
      <c r="A47" s="13" t="s">
        <v>99</v>
      </c>
      <c r="B47" s="30">
        <v>1.79708</v>
      </c>
    </row>
    <row r="48" spans="1:2" ht="16.5" thickBot="1" x14ac:dyDescent="0.25">
      <c r="A48" s="13" t="s">
        <v>100</v>
      </c>
      <c r="B48" s="30">
        <v>3.7147299999999999</v>
      </c>
    </row>
    <row r="49" spans="1:2" ht="16.5" thickBot="1" x14ac:dyDescent="0.25">
      <c r="A49" s="13" t="s">
        <v>120</v>
      </c>
      <c r="B49" s="30">
        <v>1.4849000000000001</v>
      </c>
    </row>
    <row r="50" spans="1:2" ht="16.5" thickBot="1" x14ac:dyDescent="0.25">
      <c r="A50" s="13" t="s">
        <v>101</v>
      </c>
      <c r="B50" s="30">
        <v>0.80433999999999906</v>
      </c>
    </row>
    <row r="51" spans="1:2" ht="16.5" thickBot="1" x14ac:dyDescent="0.25">
      <c r="A51" s="13" t="s">
        <v>123</v>
      </c>
      <c r="B51" s="30">
        <v>0.43322999999999989</v>
      </c>
    </row>
    <row r="52" spans="1:2" ht="16.5" thickBot="1" x14ac:dyDescent="0.25">
      <c r="A52" s="13" t="s">
        <v>133</v>
      </c>
      <c r="B52" s="30">
        <v>5.0329999999999986E-2</v>
      </c>
    </row>
    <row r="53" spans="1:2" ht="16.5" thickBot="1" x14ac:dyDescent="0.25">
      <c r="A53" s="13" t="s">
        <v>134</v>
      </c>
      <c r="B53" s="30">
        <v>1.71204</v>
      </c>
    </row>
    <row r="54" spans="1:2" ht="16.5" thickBot="1" x14ac:dyDescent="0.25">
      <c r="A54" s="13" t="s">
        <v>135</v>
      </c>
      <c r="B54" s="30">
        <v>0.64890000000000003</v>
      </c>
    </row>
    <row r="55" spans="1:2" ht="16.5" customHeight="1" thickBot="1" x14ac:dyDescent="0.25">
      <c r="A55" s="13" t="s">
        <v>136</v>
      </c>
      <c r="B55" s="30">
        <v>0.29522000000000004</v>
      </c>
    </row>
    <row r="56" spans="1:2" ht="16.5" thickBot="1" x14ac:dyDescent="0.25">
      <c r="A56" s="13" t="s">
        <v>137</v>
      </c>
      <c r="B56" s="30">
        <v>1.7053199999999999</v>
      </c>
    </row>
    <row r="57" spans="1:2" ht="16.5" customHeight="1" thickBot="1" x14ac:dyDescent="0.25">
      <c r="A57" s="13" t="s">
        <v>138</v>
      </c>
      <c r="B57" s="30">
        <v>0.11728</v>
      </c>
    </row>
    <row r="58" spans="1:2" ht="16.5" customHeight="1" thickBot="1" x14ac:dyDescent="0.25">
      <c r="A58" s="13" t="s">
        <v>139</v>
      </c>
      <c r="B58" s="30">
        <v>0.22791999999999998</v>
      </c>
    </row>
    <row r="59" spans="1:2" ht="16.5" thickBot="1" x14ac:dyDescent="0.25">
      <c r="A59" s="13" t="s">
        <v>140</v>
      </c>
      <c r="B59" s="30">
        <v>0.17351</v>
      </c>
    </row>
    <row r="60" spans="1:2" ht="16.5" thickBot="1" x14ac:dyDescent="0.25">
      <c r="A60" s="13" t="s">
        <v>129</v>
      </c>
      <c r="B60" s="30">
        <v>0.37171999999999999</v>
      </c>
    </row>
    <row r="61" spans="1:2" ht="16.5" thickBot="1" x14ac:dyDescent="0.25">
      <c r="A61" s="13" t="s">
        <v>95</v>
      </c>
      <c r="B61" s="31">
        <v>6.652569999999999</v>
      </c>
    </row>
    <row r="62" spans="1:2" ht="16.5" thickBot="1" x14ac:dyDescent="0.25">
      <c r="A62" s="13" t="s">
        <v>102</v>
      </c>
      <c r="B62" s="31">
        <v>0.23125999999999999</v>
      </c>
    </row>
    <row r="63" spans="1:2" ht="16.5" thickBot="1" x14ac:dyDescent="0.25">
      <c r="A63" s="13" t="s">
        <v>96</v>
      </c>
      <c r="B63" s="31">
        <v>3.2470499999999993</v>
      </c>
    </row>
    <row r="64" spans="1:2" ht="16.5" thickBot="1" x14ac:dyDescent="0.25">
      <c r="A64" s="13" t="s">
        <v>97</v>
      </c>
      <c r="B64" s="31">
        <v>9.0395699999999994</v>
      </c>
    </row>
    <row r="65" spans="1:2" ht="16.5" thickBot="1" x14ac:dyDescent="0.25">
      <c r="A65" s="13" t="s">
        <v>121</v>
      </c>
      <c r="B65" s="31">
        <v>0.9811399999999999</v>
      </c>
    </row>
    <row r="66" spans="1:2" ht="16.5" thickBot="1" x14ac:dyDescent="0.25">
      <c r="A66" s="13" t="s">
        <v>122</v>
      </c>
      <c r="B66" s="31">
        <v>4.8363100000000001</v>
      </c>
    </row>
    <row r="67" spans="1:2" ht="16.5" thickBot="1" x14ac:dyDescent="0.25">
      <c r="A67" s="11" t="s">
        <v>74</v>
      </c>
      <c r="B67" s="32">
        <f>SUM(B42:B66)</f>
        <v>39.605249999999998</v>
      </c>
    </row>
    <row r="68" spans="1:2" ht="16.5" thickBot="1" x14ac:dyDescent="0.25">
      <c r="A68" s="11"/>
      <c r="B68" s="19"/>
    </row>
    <row r="69" spans="1:2" ht="100.5" customHeight="1" thickBot="1" x14ac:dyDescent="0.25">
      <c r="A69" s="11" t="s">
        <v>75</v>
      </c>
      <c r="B69" s="19"/>
    </row>
    <row r="70" spans="1:2" ht="16.5" thickBot="1" x14ac:dyDescent="0.25">
      <c r="A70" s="13" t="s">
        <v>95</v>
      </c>
      <c r="B70" s="28">
        <v>0.84048999999999985</v>
      </c>
    </row>
    <row r="71" spans="1:2" ht="16.5" thickBot="1" x14ac:dyDescent="0.25">
      <c r="A71" s="13" t="s">
        <v>102</v>
      </c>
      <c r="B71" s="28">
        <v>3.173999999999999E-2</v>
      </c>
    </row>
    <row r="72" spans="1:2" ht="16.5" thickBot="1" x14ac:dyDescent="0.25">
      <c r="A72" s="13" t="s">
        <v>96</v>
      </c>
      <c r="B72" s="28">
        <v>1.4273499999999999</v>
      </c>
    </row>
    <row r="73" spans="1:2" ht="16.5" thickBot="1" x14ac:dyDescent="0.25">
      <c r="A73" s="13" t="s">
        <v>97</v>
      </c>
      <c r="B73" s="28">
        <v>0.41362999999999983</v>
      </c>
    </row>
    <row r="74" spans="1:2" ht="16.5" thickBot="1" x14ac:dyDescent="0.25">
      <c r="A74" s="13" t="s">
        <v>122</v>
      </c>
      <c r="B74" s="28">
        <v>0.31069000000000008</v>
      </c>
    </row>
    <row r="75" spans="1:2" ht="16.5" thickBot="1" x14ac:dyDescent="0.25">
      <c r="A75" s="11" t="s">
        <v>76</v>
      </c>
      <c r="B75" s="29">
        <f>SUM(B70:B74)</f>
        <v>3.0238999999999998</v>
      </c>
    </row>
    <row r="76" spans="1:2" ht="16.5" thickBot="1" x14ac:dyDescent="0.25">
      <c r="A76" s="11"/>
      <c r="B76" s="19"/>
    </row>
    <row r="77" spans="1:2" ht="76.5" customHeight="1" x14ac:dyDescent="0.2">
      <c r="A77" s="40" t="s">
        <v>77</v>
      </c>
      <c r="B77" s="37"/>
    </row>
    <row r="78" spans="1:2" ht="16.5" thickBot="1" x14ac:dyDescent="0.25">
      <c r="A78" s="41"/>
      <c r="B78" s="38"/>
    </row>
    <row r="79" spans="1:2" ht="16.5" thickBot="1" x14ac:dyDescent="0.25">
      <c r="A79" s="11" t="s">
        <v>78</v>
      </c>
      <c r="B79" s="19"/>
    </row>
    <row r="80" spans="1:2" ht="16.5" thickBot="1" x14ac:dyDescent="0.25">
      <c r="A80" s="13" t="s">
        <v>79</v>
      </c>
      <c r="B80" s="19"/>
    </row>
    <row r="81" spans="1:2" ht="16.5" thickBot="1" x14ac:dyDescent="0.25">
      <c r="A81" s="13" t="s">
        <v>80</v>
      </c>
      <c r="B81" s="19">
        <v>0</v>
      </c>
    </row>
    <row r="82" spans="1:2" ht="16.5" thickBot="1" x14ac:dyDescent="0.25">
      <c r="A82" s="13" t="s">
        <v>44</v>
      </c>
      <c r="B82" s="19">
        <v>0</v>
      </c>
    </row>
    <row r="83" spans="1:2" ht="57.75" customHeight="1" thickBot="1" x14ac:dyDescent="0.25">
      <c r="A83" s="11" t="s">
        <v>81</v>
      </c>
      <c r="B83" s="19">
        <f>SUM(B81:B82)</f>
        <v>0</v>
      </c>
    </row>
    <row r="84" spans="1:2" ht="16.5" thickBot="1" x14ac:dyDescent="0.25">
      <c r="A84" s="11"/>
      <c r="B84" s="19"/>
    </row>
    <row r="85" spans="1:2" ht="81.75" customHeight="1" x14ac:dyDescent="0.2">
      <c r="A85" s="40" t="s">
        <v>82</v>
      </c>
      <c r="B85" s="37"/>
    </row>
    <row r="86" spans="1:2" ht="16.5" thickBot="1" x14ac:dyDescent="0.25">
      <c r="A86" s="41"/>
      <c r="B86" s="38"/>
    </row>
    <row r="87" spans="1:2" ht="16.5" thickBot="1" x14ac:dyDescent="0.25">
      <c r="A87" s="13"/>
      <c r="B87" s="19">
        <v>0</v>
      </c>
    </row>
    <row r="88" spans="1:2" ht="16.5" thickBot="1" x14ac:dyDescent="0.25">
      <c r="A88" s="13"/>
      <c r="B88" s="19">
        <v>0</v>
      </c>
    </row>
    <row r="89" spans="1:2" ht="16.5" thickBot="1" x14ac:dyDescent="0.25">
      <c r="A89" s="13" t="s">
        <v>44</v>
      </c>
      <c r="B89" s="19"/>
    </row>
    <row r="90" spans="1:2" ht="56.25" customHeight="1" thickBot="1" x14ac:dyDescent="0.25">
      <c r="A90" s="11" t="s">
        <v>83</v>
      </c>
      <c r="B90" s="19">
        <f>SUM(B87:B89)</f>
        <v>0</v>
      </c>
    </row>
    <row r="91" spans="1:2" ht="16.5" thickBot="1" x14ac:dyDescent="0.25">
      <c r="A91" s="13"/>
      <c r="B91" s="19"/>
    </row>
    <row r="92" spans="1:2" ht="40.5" customHeight="1" thickBot="1" x14ac:dyDescent="0.25">
      <c r="A92" s="11" t="s">
        <v>84</v>
      </c>
      <c r="B92" s="19"/>
    </row>
    <row r="93" spans="1:2" ht="16.5" thickBot="1" x14ac:dyDescent="0.25">
      <c r="A93" s="13" t="s">
        <v>79</v>
      </c>
      <c r="B93" s="19"/>
    </row>
    <row r="94" spans="1:2" ht="16.5" thickBot="1" x14ac:dyDescent="0.25">
      <c r="A94" s="13" t="s">
        <v>85</v>
      </c>
      <c r="B94" s="19"/>
    </row>
    <row r="95" spans="1:2" ht="16.5" thickBot="1" x14ac:dyDescent="0.25">
      <c r="A95" s="13" t="s">
        <v>44</v>
      </c>
      <c r="B95" s="19"/>
    </row>
    <row r="96" spans="1:2" ht="45" customHeight="1" thickBot="1" x14ac:dyDescent="0.25">
      <c r="A96" s="11" t="s">
        <v>86</v>
      </c>
      <c r="B96" s="19">
        <f>SUM(B93:B95)</f>
        <v>0</v>
      </c>
    </row>
    <row r="97" spans="1:2" ht="16.5" thickBot="1" x14ac:dyDescent="0.25">
      <c r="A97" s="11"/>
      <c r="B97" s="19"/>
    </row>
    <row r="98" spans="1:2" ht="16.5" thickBot="1" x14ac:dyDescent="0.25">
      <c r="A98" s="11" t="s">
        <v>87</v>
      </c>
      <c r="B98" s="27">
        <f>B96+B90+B83+B75+B67+B39+B29+B20+B10</f>
        <v>42.629149999999996</v>
      </c>
    </row>
    <row r="99" spans="1:2" ht="16.5" thickBot="1" x14ac:dyDescent="0.25">
      <c r="A99" s="11" t="s">
        <v>88</v>
      </c>
      <c r="B99" s="33">
        <f>+'נספח 1 - דיווח על הוצאות ישירות'!B27</f>
        <v>489920.66493000003</v>
      </c>
    </row>
  </sheetData>
  <mergeCells count="14">
    <mergeCell ref="B85:B86"/>
    <mergeCell ref="A85:A86"/>
    <mergeCell ref="B26:B28"/>
    <mergeCell ref="A26:A28"/>
    <mergeCell ref="B33:B34"/>
    <mergeCell ref="B35:B38"/>
    <mergeCell ref="B77:B78"/>
    <mergeCell ref="A77:A78"/>
    <mergeCell ref="B24:B25"/>
    <mergeCell ref="B4:B5"/>
    <mergeCell ref="B6:B9"/>
    <mergeCell ref="B14:B15"/>
    <mergeCell ref="A14:A15"/>
    <mergeCell ref="B16:B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נספח 1 - דיווח על הוצאות ישירות</vt:lpstr>
      <vt:lpstr>נספח 2 –עמלות והוצאות לא חיצוני</vt:lpstr>
      <vt:lpstr>נספח 3 - עמלות ניהול חיצוני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Sagit Abuchazira</dc:creator>
  <cp:lastModifiedBy>Shay Shtaif</cp:lastModifiedBy>
  <cp:lastPrinted>2024-04-04T14:00:13Z</cp:lastPrinted>
  <dcterms:created xsi:type="dcterms:W3CDTF">2024-01-28T18:32:14Z</dcterms:created>
  <dcterms:modified xsi:type="dcterms:W3CDTF">2025-05-15T10:34:10Z</dcterms:modified>
</cp:coreProperties>
</file>