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אינפינטי 2023\"/>
    </mc:Choice>
  </mc:AlternateContent>
  <bookViews>
    <workbookView xWindow="120" yWindow="120" windowWidth="17040" windowHeight="10560" activeTab="1"/>
  </bookViews>
  <sheets>
    <sheet name="נספח 1" sheetId="1" r:id="rId1"/>
    <sheet name="נספח 2" sheetId="2" r:id="rId2"/>
    <sheet name="נספח 3" sheetId="3" r:id="rId3"/>
    <sheet name="1078" sheetId="4" r:id="rId4"/>
    <sheet name="1536" sheetId="5" r:id="rId5"/>
    <sheet name="1079" sheetId="6" r:id="rId6"/>
    <sheet name="7232" sheetId="7" r:id="rId7"/>
    <sheet name="1209" sheetId="8" r:id="rId8"/>
    <sheet name="7233" sheetId="9" r:id="rId9"/>
    <sheet name="7231" sheetId="11" r:id="rId10"/>
  </sheets>
  <calcPr calcId="162913"/>
</workbook>
</file>

<file path=xl/calcChain.xml><?xml version="1.0" encoding="utf-8"?>
<calcChain xmlns="http://schemas.openxmlformats.org/spreadsheetml/2006/main">
  <c r="G55" i="3" l="1"/>
  <c r="I39" i="1" l="1"/>
  <c r="I31" i="11" l="1"/>
  <c r="I21" i="11"/>
  <c r="I38" i="11" s="1"/>
  <c r="I17" i="11"/>
  <c r="I14" i="11"/>
  <c r="I10" i="11"/>
  <c r="I31" i="9"/>
  <c r="I21" i="9"/>
  <c r="I38" i="9" s="1"/>
  <c r="I17" i="9"/>
  <c r="I14" i="9"/>
  <c r="I10" i="9"/>
  <c r="I31" i="8"/>
  <c r="I21" i="8"/>
  <c r="I38" i="8" s="1"/>
  <c r="I17" i="8"/>
  <c r="I14" i="8"/>
  <c r="I10" i="8"/>
  <c r="I35" i="8" s="1"/>
  <c r="I39" i="8" s="1"/>
  <c r="I31" i="7"/>
  <c r="I21" i="7"/>
  <c r="I38" i="7" s="1"/>
  <c r="I17" i="7"/>
  <c r="I14" i="7"/>
  <c r="I10" i="7"/>
  <c r="I31" i="6"/>
  <c r="I21" i="6"/>
  <c r="I38" i="6" s="1"/>
  <c r="I17" i="6"/>
  <c r="I14" i="6"/>
  <c r="I10" i="6"/>
  <c r="I35" i="6" s="1"/>
  <c r="I39" i="6" s="1"/>
  <c r="I31" i="5"/>
  <c r="I21" i="5"/>
  <c r="I38" i="5" s="1"/>
  <c r="I17" i="5"/>
  <c r="I14" i="5"/>
  <c r="I10" i="5"/>
  <c r="I31" i="4"/>
  <c r="I21" i="4"/>
  <c r="I38" i="4" s="1"/>
  <c r="I17" i="4"/>
  <c r="I14" i="4"/>
  <c r="I10" i="4"/>
  <c r="I35" i="4" s="1"/>
  <c r="I39" i="4" s="1"/>
  <c r="G53" i="3"/>
  <c r="G24" i="3"/>
  <c r="G18" i="3"/>
  <c r="G12" i="3"/>
  <c r="I54" i="2"/>
  <c r="I48" i="2"/>
  <c r="I42" i="2"/>
  <c r="I36" i="2"/>
  <c r="I30" i="2"/>
  <c r="I19" i="2"/>
  <c r="I56" i="2" s="1"/>
  <c r="I31" i="1"/>
  <c r="I21" i="1"/>
  <c r="I38" i="1" s="1"/>
  <c r="I17" i="1"/>
  <c r="I14" i="1"/>
  <c r="I10" i="1"/>
  <c r="I35" i="1" l="1"/>
  <c r="I35" i="11"/>
  <c r="I39" i="11" s="1"/>
  <c r="I35" i="9"/>
  <c r="I39" i="9" s="1"/>
  <c r="I35" i="7"/>
  <c r="I39" i="7" s="1"/>
  <c r="I35" i="5"/>
  <c r="I39" i="5" s="1"/>
  <c r="G32" i="3" l="1"/>
</calcChain>
</file>

<file path=xl/sharedStrings.xml><?xml version="1.0" encoding="utf-8"?>
<sst xmlns="http://schemas.openxmlformats.org/spreadsheetml/2006/main" count="358" uniqueCount="98">
  <si>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</si>
  <si>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31/12/2023</t>
  </si>
  <si>
    <t>שם החברה המנהלת: אינפיניטי</t>
  </si>
  <si>
    <t>שם הקופה המדווחת: אינפנטי גמל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</si>
  <si>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</si>
  <si>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</si>
  <si>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</si>
  <si>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</si>
  <si>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</si>
  <si>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</si>
  <si>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</si>
  <si>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</si>
  <si>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</si>
  <si>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</si>
  <si>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</si>
  <si>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</si>
  <si>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</si>
  <si>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</si>
  <si>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</si>
  <si>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</si>
  <si>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</si>
  <si>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</si>
  <si>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</si>
  <si>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</si>
  <si>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</si>
  <si>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</si>
  <si>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</si>
  <si>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</si>
  <si>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</si>
  <si>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</si>
  <si>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</si>
  <si>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</si>
  <si>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5.20.151, פריים מערכות, טלפון 03-7760600, www.primesys.co.il</t>
  </si>
  <si>
    <t>נספח 2 - פרוט עמלות והוצאות לשנה המסתיימת ביום: 31/12/2023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</si>
  <si>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</si>
  <si>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</si>
  <si>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</si>
  <si>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</si>
  <si>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</si>
  <si>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</si>
  <si>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</si>
  <si>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</si>
  <si>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</si>
  <si>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</si>
  <si>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</si>
  <si>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</si>
  <si>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</si>
  <si>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</si>
  <si>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</si>
  <si>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</si>
  <si>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</si>
  <si>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</si>
  <si>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</si>
  <si>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</si>
  <si>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</si>
  <si>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</si>
  <si>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</si>
  <si>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</si>
  <si>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31/12/2023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</si>
  <si>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</si>
  <si>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</si>
  <si>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</si>
  <si>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</si>
  <si>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</si>
  <si>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</si>
  <si>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</si>
  <si>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</si>
  <si>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</si>
  <si>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</si>
  <si>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</si>
  <si>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</si>
  <si>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</si>
  <si>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</si>
  <si>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</si>
  <si>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</si>
  <si>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</si>
  <si>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</si>
  <si>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INVESCO MSCI- W</t>
  </si>
  <si>
    <t>ISHARES MSCI WO</t>
  </si>
  <si>
    <t>DBX MSCI WORLD</t>
  </si>
  <si>
    <t>SPDR MSCI ACWI</t>
  </si>
  <si>
    <t>UBS ETF MSCI AC</t>
  </si>
  <si>
    <t>LYXOR CORE MSCI</t>
  </si>
  <si>
    <t>HSBC MSCI WORLD</t>
  </si>
  <si>
    <t>ISHS PHLX SOX S</t>
  </si>
  <si>
    <t>INVESCO EX SOLA</t>
  </si>
  <si>
    <t>SPDR S AEROSP</t>
  </si>
  <si>
    <t>VANGUARD S 50</t>
  </si>
  <si>
    <t>INVESCO QQQ TRU</t>
  </si>
  <si>
    <t>סך תשלומים בגין השקעה בקרנות סל</t>
  </si>
  <si>
    <t>סך הכול עמלות ניהול חיצוני</t>
  </si>
  <si>
    <t>שם הקופה המדווחת: אינפיניטי גמל אג"ח</t>
  </si>
  <si>
    <t>שם הקופה המדווחת: אינפיניטי גמל מניות בחו"ל</t>
  </si>
  <si>
    <t>שם הקופה המדווחת: אינפיניטי גמל מניות בישראל</t>
  </si>
  <si>
    <t>שם הקופה המדווחת: אינפיניטי גמל מסלול לבני 50 עד 60</t>
  </si>
  <si>
    <t>שם הקופה המדווחת: אינפיניטי גמל אג"ח ממשלת ישראל</t>
  </si>
  <si>
    <t>שם הקופה המדווחת: אינפינטי גמל מסלול לבני 60 ומעלה</t>
  </si>
  <si>
    <t>שם הקופה המדווחת: אינפיניטי גמל מסלול לבני 50 ומטה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</si>
</sst>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%"/>
    <numFmt numFmtId="165" formatCode="#,##0.000"/>
    <numFmt numFmtId="166" formatCode="#,##0.0000000000"/>
  </numFmts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4" fontId="0" fillId="0" borderId="1" xfId="0" applyNumberFormat="1" applyBorder="1"/>
    <xf numFmtId="165" fontId="0" fillId="0" borderId="1" xfId="0" applyNumberFormat="1" applyBorder="1"/>
    <xf numFmtId="165" fontId="1" fillId="2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rightToLeft="1" topLeftCell="A4" workbookViewId="0">
      <selection activeCell="I12" sqref="I12"/>
    </sheetView>
  </sheetViews>
  <sheetFormatPr defaultColWidth="9.140625" defaultRowHeight="12.75" x14ac:dyDescent="0.2"/>
  <cols>
    <col min="9" max="9" width="20.7109375" customWidth="1"/>
    <col min="11" max="11" width="11.140625" bestFit="1" customWidth="1"/>
    <col min="12" max="12" width="17.42578125" bestFit="1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3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3">
        <f>I11+I12</f>
        <v>140.4948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4">
        <v>140.4948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3">
        <f>I15+I16</f>
        <v>20.30593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4">
        <v>20.30593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4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177.77053000000001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4">
        <v>103.961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4">
        <v>73.809529999999995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4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12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12" x14ac:dyDescent="0.2">
      <c r="A34" s="15"/>
      <c r="B34" s="14"/>
      <c r="C34" s="14"/>
      <c r="D34" s="14"/>
      <c r="E34" s="14"/>
      <c r="F34" s="14"/>
      <c r="G34" s="14"/>
      <c r="H34" s="14"/>
      <c r="I34" s="1"/>
    </row>
    <row r="35" spans="1:12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338.57126</v>
      </c>
    </row>
    <row r="36" spans="1:12" x14ac:dyDescent="0.2">
      <c r="A36" s="15"/>
      <c r="B36" s="14"/>
      <c r="C36" s="14"/>
      <c r="D36" s="14"/>
      <c r="E36" s="14"/>
      <c r="F36" s="14"/>
      <c r="G36" s="14"/>
      <c r="H36" s="14"/>
      <c r="I36" s="1"/>
    </row>
    <row r="37" spans="1:12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12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4.4502189223560526E-4</v>
      </c>
    </row>
    <row r="39" spans="1:12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5">
        <f>I35/442217.897</f>
        <v>7.6562089028251151E-4</v>
      </c>
    </row>
    <row r="40" spans="1:12" x14ac:dyDescent="0.2">
      <c r="A40" s="15"/>
      <c r="B40" s="14"/>
      <c r="C40" s="14"/>
      <c r="D40" s="14"/>
      <c r="E40" s="14"/>
      <c r="F40" s="14"/>
      <c r="G40" s="14"/>
      <c r="H40" s="14"/>
      <c r="I40" s="2"/>
    </row>
    <row r="41" spans="1:12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10">
        <v>399464.685</v>
      </c>
      <c r="K41" s="11"/>
      <c r="L41" s="12"/>
    </row>
    <row r="44" spans="1:12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tabSelected="1" topLeftCell="A4" workbookViewId="0">
      <selection activeCell="L18" sqref="L18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33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3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34</v>
      </c>
      <c r="B10" s="14"/>
      <c r="C10" s="14"/>
      <c r="D10" s="14"/>
      <c r="E10" s="14"/>
      <c r="F10" s="14"/>
      <c r="G10" s="14"/>
      <c r="H10" s="14"/>
      <c r="I10" s="2"/>
    </row>
    <row r="11" spans="1:9" x14ac:dyDescent="0.2">
      <c r="A11" s="13" t="s">
        <v>35</v>
      </c>
      <c r="B11" s="14"/>
      <c r="C11" s="14"/>
      <c r="D11" s="14"/>
      <c r="E11" s="14"/>
      <c r="F11" s="14"/>
      <c r="G11" s="14"/>
      <c r="H11" s="14"/>
      <c r="I11" s="2"/>
    </row>
    <row r="12" spans="1:9" x14ac:dyDescent="0.2">
      <c r="A12" s="15" t="s">
        <v>36</v>
      </c>
      <c r="B12" s="14"/>
      <c r="C12" s="14"/>
      <c r="D12" s="14"/>
      <c r="E12" s="14"/>
      <c r="F12" s="14"/>
      <c r="G12" s="14"/>
      <c r="H12" s="14"/>
      <c r="I12" s="4"/>
    </row>
    <row r="13" spans="1:9" x14ac:dyDescent="0.2">
      <c r="A13" s="15" t="s">
        <v>37</v>
      </c>
      <c r="B13" s="14"/>
      <c r="C13" s="14"/>
      <c r="D13" s="14"/>
      <c r="E13" s="14"/>
      <c r="F13" s="14"/>
      <c r="G13" s="14"/>
      <c r="H13" s="14"/>
      <c r="I13" s="4"/>
    </row>
    <row r="14" spans="1:9" x14ac:dyDescent="0.2">
      <c r="A14" s="15" t="s">
        <v>38</v>
      </c>
      <c r="B14" s="14"/>
      <c r="C14" s="14"/>
      <c r="D14" s="14"/>
      <c r="E14" s="14"/>
      <c r="F14" s="14"/>
      <c r="G14" s="14"/>
      <c r="H14" s="14"/>
      <c r="I14" s="4"/>
    </row>
    <row r="15" spans="1:9" x14ac:dyDescent="0.2">
      <c r="A15" s="13" t="s">
        <v>39</v>
      </c>
      <c r="B15" s="14"/>
      <c r="C15" s="14"/>
      <c r="D15" s="14"/>
      <c r="E15" s="14"/>
      <c r="F15" s="14"/>
      <c r="G15" s="14"/>
      <c r="H15" s="14"/>
      <c r="I15" s="2"/>
    </row>
    <row r="16" spans="1:9" x14ac:dyDescent="0.2">
      <c r="A16" s="15" t="s">
        <v>40</v>
      </c>
      <c r="B16" s="14"/>
      <c r="C16" s="14"/>
      <c r="D16" s="14"/>
      <c r="E16" s="14"/>
      <c r="F16" s="14"/>
      <c r="G16" s="14"/>
      <c r="H16" s="14"/>
      <c r="I16" s="4">
        <v>140.4948</v>
      </c>
    </row>
    <row r="17" spans="1:9" x14ac:dyDescent="0.2">
      <c r="A17" s="15" t="s">
        <v>37</v>
      </c>
      <c r="B17" s="14"/>
      <c r="C17" s="14"/>
      <c r="D17" s="14"/>
      <c r="E17" s="14"/>
      <c r="F17" s="14"/>
      <c r="G17" s="14"/>
      <c r="H17" s="14"/>
      <c r="I17" s="4"/>
    </row>
    <row r="18" spans="1:9" x14ac:dyDescent="0.2">
      <c r="A18" s="15" t="s">
        <v>38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41</v>
      </c>
      <c r="B19" s="14"/>
      <c r="C19" s="14"/>
      <c r="D19" s="14"/>
      <c r="E19" s="14"/>
      <c r="F19" s="14"/>
      <c r="G19" s="14"/>
      <c r="H19" s="14"/>
      <c r="I19" s="3">
        <f>SUM(I12:I14)+SUM(I16:I18)</f>
        <v>140.4948</v>
      </c>
    </row>
    <row r="20" spans="1:9" x14ac:dyDescent="0.2">
      <c r="A20" s="15"/>
      <c r="B20" s="14"/>
      <c r="C20" s="14"/>
      <c r="D20" s="14"/>
      <c r="E20" s="14"/>
      <c r="F20" s="14"/>
      <c r="G20" s="14"/>
      <c r="H20" s="14"/>
      <c r="I20" s="1"/>
    </row>
    <row r="21" spans="1:9" x14ac:dyDescent="0.2">
      <c r="A21" s="13" t="s">
        <v>42</v>
      </c>
      <c r="B21" s="14"/>
      <c r="C21" s="14"/>
      <c r="D21" s="14"/>
      <c r="E21" s="14"/>
      <c r="F21" s="14"/>
      <c r="G21" s="14"/>
      <c r="H21" s="14"/>
      <c r="I21" s="2"/>
    </row>
    <row r="22" spans="1:9" x14ac:dyDescent="0.2">
      <c r="A22" s="13" t="s">
        <v>35</v>
      </c>
      <c r="B22" s="14"/>
      <c r="C22" s="14"/>
      <c r="D22" s="14"/>
      <c r="E22" s="14"/>
      <c r="F22" s="14"/>
      <c r="G22" s="14"/>
      <c r="H22" s="14"/>
      <c r="I22" s="2"/>
    </row>
    <row r="23" spans="1:9" x14ac:dyDescent="0.2">
      <c r="A23" s="15" t="s">
        <v>43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44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38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39</v>
      </c>
      <c r="B26" s="14"/>
      <c r="C26" s="14"/>
      <c r="D26" s="14"/>
      <c r="E26" s="14"/>
      <c r="F26" s="14"/>
      <c r="G26" s="14"/>
      <c r="H26" s="14"/>
      <c r="I26" s="2"/>
    </row>
    <row r="27" spans="1:9" x14ac:dyDescent="0.2">
      <c r="A27" s="15" t="s">
        <v>40</v>
      </c>
      <c r="B27" s="14"/>
      <c r="C27" s="14"/>
      <c r="D27" s="14"/>
      <c r="E27" s="14"/>
      <c r="F27" s="14"/>
      <c r="G27" s="14"/>
      <c r="H27" s="14"/>
      <c r="I27" s="4"/>
    </row>
    <row r="28" spans="1:9" x14ac:dyDescent="0.2">
      <c r="A28" s="15" t="s">
        <v>44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5" t="s">
        <v>38</v>
      </c>
      <c r="B29" s="14"/>
      <c r="C29" s="14"/>
      <c r="D29" s="14"/>
      <c r="E29" s="14"/>
      <c r="F29" s="14"/>
      <c r="G29" s="14"/>
      <c r="H29" s="14"/>
      <c r="I29" s="4">
        <v>20.30593</v>
      </c>
    </row>
    <row r="30" spans="1:9" x14ac:dyDescent="0.2">
      <c r="A30" s="13" t="s">
        <v>45</v>
      </c>
      <c r="B30" s="14"/>
      <c r="C30" s="14"/>
      <c r="D30" s="14"/>
      <c r="E30" s="14"/>
      <c r="F30" s="14"/>
      <c r="G30" s="14"/>
      <c r="H30" s="14"/>
      <c r="I30" s="3">
        <f>SUM(I23:I25)+SUM(I27:I29)</f>
        <v>20.30593</v>
      </c>
    </row>
    <row r="31" spans="1:9" x14ac:dyDescent="0.2">
      <c r="A31" s="15"/>
      <c r="B31" s="14"/>
      <c r="C31" s="14"/>
      <c r="D31" s="14"/>
      <c r="E31" s="14"/>
      <c r="F31" s="14"/>
      <c r="G31" s="14"/>
      <c r="H31" s="14"/>
      <c r="I31" s="1"/>
    </row>
    <row r="32" spans="1:9" x14ac:dyDescent="0.2">
      <c r="A32" s="13" t="s">
        <v>46</v>
      </c>
      <c r="B32" s="14"/>
      <c r="C32" s="14"/>
      <c r="D32" s="14"/>
      <c r="E32" s="14"/>
      <c r="F32" s="14"/>
      <c r="G32" s="14"/>
      <c r="H32" s="14"/>
      <c r="I32" s="2"/>
    </row>
    <row r="33" spans="1:9" x14ac:dyDescent="0.2">
      <c r="A33" s="15" t="s">
        <v>47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5" t="s">
        <v>48</v>
      </c>
      <c r="B34" s="14"/>
      <c r="C34" s="14"/>
      <c r="D34" s="14"/>
      <c r="E34" s="14"/>
      <c r="F34" s="14"/>
      <c r="G34" s="14"/>
      <c r="H34" s="14"/>
      <c r="I34" s="4"/>
    </row>
    <row r="35" spans="1:9" x14ac:dyDescent="0.2">
      <c r="A35" s="15" t="s">
        <v>38</v>
      </c>
      <c r="B35" s="14"/>
      <c r="C35" s="14"/>
      <c r="D35" s="14"/>
      <c r="E35" s="14"/>
      <c r="F35" s="14"/>
      <c r="G35" s="14"/>
      <c r="H35" s="14"/>
      <c r="I35" s="4"/>
    </row>
    <row r="36" spans="1:9" x14ac:dyDescent="0.2">
      <c r="A36" s="13" t="s">
        <v>49</v>
      </c>
      <c r="B36" s="14"/>
      <c r="C36" s="14"/>
      <c r="D36" s="14"/>
      <c r="E36" s="14"/>
      <c r="F36" s="14"/>
      <c r="G36" s="14"/>
      <c r="H36" s="14"/>
      <c r="I36" s="3">
        <f>SUM(I33:I35)</f>
        <v>0</v>
      </c>
    </row>
    <row r="37" spans="1:9" x14ac:dyDescent="0.2">
      <c r="A37" s="15"/>
      <c r="B37" s="14"/>
      <c r="C37" s="14"/>
      <c r="D37" s="14"/>
      <c r="E37" s="14"/>
      <c r="F37" s="14"/>
      <c r="G37" s="14"/>
      <c r="H37" s="14"/>
      <c r="I37" s="1"/>
    </row>
    <row r="38" spans="1:9" x14ac:dyDescent="0.2">
      <c r="A38" s="13" t="s">
        <v>50</v>
      </c>
      <c r="B38" s="14"/>
      <c r="C38" s="14"/>
      <c r="D38" s="14"/>
      <c r="E38" s="14"/>
      <c r="F38" s="14"/>
      <c r="G38" s="14"/>
      <c r="H38" s="14"/>
      <c r="I38" s="2"/>
    </row>
    <row r="39" spans="1:9" x14ac:dyDescent="0.2">
      <c r="A39" s="15" t="s">
        <v>47</v>
      </c>
      <c r="B39" s="14"/>
      <c r="C39" s="14"/>
      <c r="D39" s="14"/>
      <c r="E39" s="14"/>
      <c r="F39" s="14"/>
      <c r="G39" s="14"/>
      <c r="H39" s="14"/>
      <c r="I39" s="4"/>
    </row>
    <row r="40" spans="1:9" x14ac:dyDescent="0.2">
      <c r="A40" s="15" t="s">
        <v>48</v>
      </c>
      <c r="B40" s="14"/>
      <c r="C40" s="14"/>
      <c r="D40" s="14"/>
      <c r="E40" s="14"/>
      <c r="F40" s="14"/>
      <c r="G40" s="14"/>
      <c r="H40" s="14"/>
      <c r="I40" s="4"/>
    </row>
    <row r="41" spans="1:9" x14ac:dyDescent="0.2">
      <c r="A41" s="15" t="s">
        <v>38</v>
      </c>
      <c r="B41" s="14"/>
      <c r="C41" s="14"/>
      <c r="D41" s="14"/>
      <c r="E41" s="14"/>
      <c r="F41" s="14"/>
      <c r="G41" s="14"/>
      <c r="H41" s="14"/>
      <c r="I41" s="4"/>
    </row>
    <row r="42" spans="1:9" x14ac:dyDescent="0.2">
      <c r="A42" s="13" t="s">
        <v>51</v>
      </c>
      <c r="B42" s="14"/>
      <c r="C42" s="14"/>
      <c r="D42" s="14"/>
      <c r="E42" s="14"/>
      <c r="F42" s="14"/>
      <c r="G42" s="14"/>
      <c r="H42" s="14"/>
      <c r="I42" s="3">
        <f>SUM(I39:I41)</f>
        <v>0</v>
      </c>
    </row>
    <row r="43" spans="1:9" x14ac:dyDescent="0.2">
      <c r="A43" s="15"/>
      <c r="B43" s="14"/>
      <c r="C43" s="14"/>
      <c r="D43" s="14"/>
      <c r="E43" s="14"/>
      <c r="F43" s="14"/>
      <c r="G43" s="14"/>
      <c r="H43" s="14"/>
      <c r="I43" s="1"/>
    </row>
    <row r="44" spans="1:9" x14ac:dyDescent="0.2">
      <c r="A44" s="13" t="s">
        <v>52</v>
      </c>
      <c r="B44" s="14"/>
      <c r="C44" s="14"/>
      <c r="D44" s="14"/>
      <c r="E44" s="14"/>
      <c r="F44" s="14"/>
      <c r="G44" s="14"/>
      <c r="H44" s="14"/>
      <c r="I44" s="2"/>
    </row>
    <row r="45" spans="1:9" x14ac:dyDescent="0.2">
      <c r="A45" s="15" t="s">
        <v>47</v>
      </c>
      <c r="B45" s="14"/>
      <c r="C45" s="14"/>
      <c r="D45" s="14"/>
      <c r="E45" s="14"/>
      <c r="F45" s="14"/>
      <c r="G45" s="14"/>
      <c r="H45" s="14"/>
      <c r="I45" s="4"/>
    </row>
    <row r="46" spans="1:9" x14ac:dyDescent="0.2">
      <c r="A46" s="15" t="s">
        <v>48</v>
      </c>
      <c r="B46" s="14"/>
      <c r="C46" s="14"/>
      <c r="D46" s="14"/>
      <c r="E46" s="14"/>
      <c r="F46" s="14"/>
      <c r="G46" s="14"/>
      <c r="H46" s="14"/>
      <c r="I46" s="4"/>
    </row>
    <row r="47" spans="1:9" x14ac:dyDescent="0.2">
      <c r="A47" s="13" t="s">
        <v>53</v>
      </c>
      <c r="B47" s="14"/>
      <c r="C47" s="14"/>
      <c r="D47" s="14"/>
      <c r="E47" s="14"/>
      <c r="F47" s="14"/>
      <c r="G47" s="14"/>
      <c r="H47" s="14"/>
      <c r="I47" s="4"/>
    </row>
    <row r="48" spans="1:9" x14ac:dyDescent="0.2">
      <c r="A48" s="15"/>
      <c r="B48" s="14"/>
      <c r="C48" s="14"/>
      <c r="D48" s="14"/>
      <c r="E48" s="14"/>
      <c r="F48" s="14"/>
      <c r="G48" s="14"/>
      <c r="H48" s="14"/>
      <c r="I48" s="3">
        <f>SUM(I45:I47)</f>
        <v>0</v>
      </c>
    </row>
    <row r="49" spans="1:9" x14ac:dyDescent="0.2">
      <c r="A49" s="15"/>
      <c r="B49" s="14"/>
      <c r="C49" s="14"/>
      <c r="D49" s="14"/>
      <c r="E49" s="14"/>
      <c r="F49" s="14"/>
      <c r="G49" s="14"/>
      <c r="H49" s="14"/>
      <c r="I49" s="1"/>
    </row>
    <row r="50" spans="1:9" x14ac:dyDescent="0.2">
      <c r="A50" s="13" t="s">
        <v>54</v>
      </c>
      <c r="B50" s="14"/>
      <c r="C50" s="14"/>
      <c r="D50" s="14"/>
      <c r="E50" s="14"/>
      <c r="F50" s="14"/>
      <c r="G50" s="14"/>
      <c r="H50" s="14"/>
      <c r="I50" s="2"/>
    </row>
    <row r="51" spans="1:9" x14ac:dyDescent="0.2">
      <c r="A51" s="15" t="s">
        <v>47</v>
      </c>
      <c r="B51" s="14"/>
      <c r="C51" s="14"/>
      <c r="D51" s="14"/>
      <c r="E51" s="14"/>
      <c r="F51" s="14"/>
      <c r="G51" s="14"/>
      <c r="H51" s="14"/>
      <c r="I51" s="4"/>
    </row>
    <row r="52" spans="1:9" x14ac:dyDescent="0.2">
      <c r="A52" s="15" t="s">
        <v>48</v>
      </c>
      <c r="B52" s="14"/>
      <c r="C52" s="14"/>
      <c r="D52" s="14"/>
      <c r="E52" s="14"/>
      <c r="F52" s="14"/>
      <c r="G52" s="14"/>
      <c r="H52" s="14"/>
      <c r="I52" s="4"/>
    </row>
    <row r="53" spans="1:9" x14ac:dyDescent="0.2">
      <c r="A53" s="15" t="s">
        <v>38</v>
      </c>
      <c r="B53" s="14"/>
      <c r="C53" s="14"/>
      <c r="D53" s="14"/>
      <c r="E53" s="14"/>
      <c r="F53" s="14"/>
      <c r="G53" s="14"/>
      <c r="H53" s="14"/>
      <c r="I53" s="4"/>
    </row>
    <row r="54" spans="1:9" x14ac:dyDescent="0.2">
      <c r="A54" s="13" t="s">
        <v>55</v>
      </c>
      <c r="B54" s="14"/>
      <c r="C54" s="14"/>
      <c r="D54" s="14"/>
      <c r="E54" s="14"/>
      <c r="F54" s="14"/>
      <c r="G54" s="14"/>
      <c r="H54" s="14"/>
      <c r="I54" s="3">
        <f>SUM(I51:I53)</f>
        <v>0</v>
      </c>
    </row>
    <row r="55" spans="1:9" x14ac:dyDescent="0.2">
      <c r="A55" s="15"/>
      <c r="B55" s="14"/>
      <c r="C55" s="14"/>
      <c r="D55" s="14"/>
      <c r="E55" s="14"/>
      <c r="F55" s="14"/>
      <c r="G55" s="14"/>
      <c r="H55" s="14"/>
      <c r="I55" s="2"/>
    </row>
    <row r="56" spans="1:9" x14ac:dyDescent="0.2">
      <c r="A56" s="13" t="s">
        <v>56</v>
      </c>
      <c r="B56" s="14"/>
      <c r="C56" s="14"/>
      <c r="D56" s="14"/>
      <c r="E56" s="14"/>
      <c r="F56" s="14"/>
      <c r="G56" s="14"/>
      <c r="H56" s="14"/>
      <c r="I56" s="3">
        <f>I19+I30+I36+I42+I48+I54</f>
        <v>160.80072999999999</v>
      </c>
    </row>
    <row r="57" spans="1:9" x14ac:dyDescent="0.2">
      <c r="A57" s="15"/>
      <c r="B57" s="14"/>
      <c r="C57" s="14"/>
      <c r="D57" s="14"/>
      <c r="E57" s="14"/>
      <c r="F57" s="14"/>
      <c r="G57" s="14"/>
      <c r="H57" s="14"/>
      <c r="I57" s="2"/>
    </row>
    <row r="58" spans="1:9" x14ac:dyDescent="0.2">
      <c r="A58" s="13" t="s">
        <v>57</v>
      </c>
      <c r="B58" s="14"/>
      <c r="C58" s="14"/>
      <c r="D58" s="14"/>
      <c r="E58" s="14"/>
      <c r="F58" s="14"/>
      <c r="G58" s="14"/>
      <c r="H58" s="14"/>
      <c r="I58" s="3">
        <v>399464.685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rightToLeft="1" topLeftCell="A25" workbookViewId="0">
      <selection activeCell="G36" sqref="G3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8" t="s">
        <v>0</v>
      </c>
      <c r="B1" s="17"/>
      <c r="C1" s="17"/>
      <c r="D1" s="17"/>
      <c r="E1" s="17"/>
      <c r="F1" s="17"/>
      <c r="G1" s="17"/>
    </row>
    <row r="2" spans="1:7" x14ac:dyDescent="0.2">
      <c r="A2" s="16"/>
      <c r="B2" s="17"/>
      <c r="C2" s="17"/>
      <c r="D2" s="17"/>
      <c r="E2" s="17"/>
      <c r="F2" s="17"/>
      <c r="G2" s="17"/>
    </row>
    <row r="3" spans="1:7" x14ac:dyDescent="0.2">
      <c r="A3" s="18" t="s">
        <v>58</v>
      </c>
      <c r="B3" s="17"/>
      <c r="C3" s="17"/>
      <c r="D3" s="17"/>
      <c r="E3" s="17"/>
      <c r="F3" s="17"/>
      <c r="G3" s="17"/>
    </row>
    <row r="4" spans="1:7" x14ac:dyDescent="0.2">
      <c r="A4" s="16"/>
      <c r="B4" s="17"/>
      <c r="C4" s="17"/>
      <c r="D4" s="17"/>
      <c r="E4" s="17"/>
      <c r="F4" s="17"/>
      <c r="G4" s="17"/>
    </row>
    <row r="5" spans="1:7" x14ac:dyDescent="0.2">
      <c r="A5" s="16" t="s">
        <v>2</v>
      </c>
      <c r="B5" s="17"/>
      <c r="C5" s="17"/>
      <c r="D5" s="17"/>
      <c r="E5" s="17"/>
      <c r="F5" s="17"/>
      <c r="G5" s="17"/>
    </row>
    <row r="6" spans="1:7" x14ac:dyDescent="0.2">
      <c r="A6" s="16"/>
      <c r="B6" s="17"/>
      <c r="C6" s="17"/>
      <c r="D6" s="17"/>
      <c r="E6" s="17"/>
      <c r="F6" s="17"/>
      <c r="G6" s="17"/>
    </row>
    <row r="7" spans="1:7" x14ac:dyDescent="0.2">
      <c r="A7" s="16" t="s">
        <v>3</v>
      </c>
      <c r="B7" s="17"/>
      <c r="C7" s="17"/>
      <c r="D7" s="17"/>
      <c r="E7" s="17"/>
      <c r="F7" s="17"/>
      <c r="G7" s="17"/>
    </row>
    <row r="8" spans="1:7" x14ac:dyDescent="0.2">
      <c r="A8" s="16"/>
      <c r="B8" s="17"/>
      <c r="C8" s="17"/>
      <c r="D8" s="17"/>
      <c r="E8" s="17"/>
      <c r="F8" s="17"/>
      <c r="G8" s="17"/>
    </row>
    <row r="9" spans="1:7" x14ac:dyDescent="0.2">
      <c r="A9" s="15"/>
      <c r="B9" s="14"/>
      <c r="C9" s="14"/>
      <c r="D9" s="14"/>
      <c r="E9" s="14"/>
      <c r="F9" s="14"/>
      <c r="G9" s="2" t="s">
        <v>4</v>
      </c>
    </row>
    <row r="10" spans="1:7" x14ac:dyDescent="0.2">
      <c r="A10" s="13" t="s">
        <v>59</v>
      </c>
      <c r="B10" s="14"/>
      <c r="C10" s="14"/>
      <c r="D10" s="14"/>
      <c r="E10" s="14"/>
      <c r="F10" s="14"/>
      <c r="G10" s="2"/>
    </row>
    <row r="11" spans="1:7" x14ac:dyDescent="0.2">
      <c r="A11" s="15"/>
      <c r="B11" s="14"/>
      <c r="C11" s="14"/>
      <c r="D11" s="14"/>
      <c r="E11" s="14"/>
      <c r="F11" s="14"/>
      <c r="G11" s="1"/>
    </row>
    <row r="12" spans="1:7" x14ac:dyDescent="0.2">
      <c r="A12" s="13" t="s">
        <v>60</v>
      </c>
      <c r="B12" s="14"/>
      <c r="C12" s="14"/>
      <c r="D12" s="14"/>
      <c r="E12" s="14"/>
      <c r="F12" s="14"/>
      <c r="G12" s="3">
        <f>SUM(G11:G11)</f>
        <v>0</v>
      </c>
    </row>
    <row r="13" spans="1:7" x14ac:dyDescent="0.2">
      <c r="A13" s="15"/>
      <c r="B13" s="14"/>
      <c r="C13" s="14"/>
      <c r="D13" s="14"/>
      <c r="E13" s="14"/>
      <c r="F13" s="14"/>
      <c r="G13" s="1"/>
    </row>
    <row r="14" spans="1:7" x14ac:dyDescent="0.2">
      <c r="A14" s="13" t="s">
        <v>61</v>
      </c>
      <c r="B14" s="14"/>
      <c r="C14" s="14"/>
      <c r="D14" s="14"/>
      <c r="E14" s="14"/>
      <c r="F14" s="14"/>
      <c r="G14" s="2"/>
    </row>
    <row r="15" spans="1:7" x14ac:dyDescent="0.2">
      <c r="A15" s="15" t="s">
        <v>47</v>
      </c>
      <c r="B15" s="14"/>
      <c r="C15" s="14"/>
      <c r="D15" s="14"/>
      <c r="E15" s="14"/>
      <c r="F15" s="14"/>
      <c r="G15" s="4"/>
    </row>
    <row r="16" spans="1:7" x14ac:dyDescent="0.2">
      <c r="A16" s="15" t="s">
        <v>48</v>
      </c>
      <c r="B16" s="14"/>
      <c r="C16" s="14"/>
      <c r="D16" s="14"/>
      <c r="E16" s="14"/>
      <c r="F16" s="14"/>
      <c r="G16" s="4"/>
    </row>
    <row r="17" spans="1:7" x14ac:dyDescent="0.2">
      <c r="A17" s="15" t="s">
        <v>38</v>
      </c>
      <c r="B17" s="14"/>
      <c r="C17" s="14"/>
      <c r="D17" s="14"/>
      <c r="E17" s="14"/>
      <c r="F17" s="14"/>
      <c r="G17" s="4"/>
    </row>
    <row r="18" spans="1:7" x14ac:dyDescent="0.2">
      <c r="A18" s="13" t="s">
        <v>62</v>
      </c>
      <c r="B18" s="14"/>
      <c r="C18" s="14"/>
      <c r="D18" s="14"/>
      <c r="E18" s="14"/>
      <c r="F18" s="14"/>
      <c r="G18" s="3">
        <f>SUM(G15:G17)</f>
        <v>0</v>
      </c>
    </row>
    <row r="19" spans="1:7" x14ac:dyDescent="0.2">
      <c r="A19" s="15"/>
      <c r="B19" s="14"/>
      <c r="C19" s="14"/>
      <c r="D19" s="14"/>
      <c r="E19" s="14"/>
      <c r="F19" s="14"/>
      <c r="G19" s="1"/>
    </row>
    <row r="20" spans="1:7" x14ac:dyDescent="0.2">
      <c r="A20" s="13" t="s">
        <v>63</v>
      </c>
      <c r="B20" s="14"/>
      <c r="C20" s="14"/>
      <c r="D20" s="14"/>
      <c r="E20" s="14"/>
      <c r="F20" s="14"/>
      <c r="G20" s="2"/>
    </row>
    <row r="21" spans="1:7" x14ac:dyDescent="0.2">
      <c r="A21" s="15" t="s">
        <v>47</v>
      </c>
      <c r="B21" s="14"/>
      <c r="C21" s="14"/>
      <c r="D21" s="14"/>
      <c r="E21" s="14"/>
      <c r="F21" s="14"/>
      <c r="G21" s="4"/>
    </row>
    <row r="22" spans="1:7" x14ac:dyDescent="0.2">
      <c r="A22" s="15" t="s">
        <v>48</v>
      </c>
      <c r="B22" s="14"/>
      <c r="C22" s="14"/>
      <c r="D22" s="14"/>
      <c r="E22" s="14"/>
      <c r="F22" s="14"/>
      <c r="G22" s="4"/>
    </row>
    <row r="23" spans="1:7" x14ac:dyDescent="0.2">
      <c r="A23" s="15" t="s">
        <v>38</v>
      </c>
      <c r="B23" s="14"/>
      <c r="C23" s="14"/>
      <c r="D23" s="14"/>
      <c r="E23" s="14"/>
      <c r="F23" s="14"/>
      <c r="G23" s="4"/>
    </row>
    <row r="24" spans="1:7" x14ac:dyDescent="0.2">
      <c r="A24" s="13" t="s">
        <v>64</v>
      </c>
      <c r="B24" s="14"/>
      <c r="C24" s="14"/>
      <c r="D24" s="14"/>
      <c r="E24" s="14"/>
      <c r="F24" s="14"/>
      <c r="G24" s="3">
        <f>SUM(G21:G23)</f>
        <v>0</v>
      </c>
    </row>
    <row r="25" spans="1:7" x14ac:dyDescent="0.2">
      <c r="A25" s="15"/>
      <c r="B25" s="14"/>
      <c r="C25" s="14"/>
      <c r="D25" s="14"/>
      <c r="E25" s="14"/>
      <c r="F25" s="14"/>
      <c r="G25" s="1"/>
    </row>
    <row r="26" spans="1:7" x14ac:dyDescent="0.2">
      <c r="A26" s="13" t="s">
        <v>65</v>
      </c>
      <c r="B26" s="14"/>
      <c r="C26" s="14"/>
      <c r="D26" s="14"/>
      <c r="E26" s="14"/>
      <c r="F26" s="14"/>
      <c r="G26" s="2"/>
    </row>
    <row r="27" spans="1:7" x14ac:dyDescent="0.2">
      <c r="A27" s="13" t="s">
        <v>66</v>
      </c>
      <c r="B27" s="14"/>
      <c r="C27" s="14"/>
      <c r="D27" s="14"/>
      <c r="E27" s="14"/>
      <c r="F27" s="14"/>
      <c r="G27" s="2"/>
    </row>
    <row r="28" spans="1:7" x14ac:dyDescent="0.2">
      <c r="A28" s="15" t="s">
        <v>67</v>
      </c>
      <c r="B28" s="14"/>
      <c r="C28" s="14"/>
      <c r="D28" s="14"/>
      <c r="E28" s="14"/>
      <c r="F28" s="14"/>
      <c r="G28" s="4"/>
    </row>
    <row r="29" spans="1:7" x14ac:dyDescent="0.2">
      <c r="A29" s="15" t="s">
        <v>68</v>
      </c>
      <c r="B29" s="14"/>
      <c r="C29" s="14"/>
      <c r="D29" s="14"/>
      <c r="E29" s="14"/>
      <c r="F29" s="14"/>
      <c r="G29" s="4"/>
    </row>
    <row r="30" spans="1:7" x14ac:dyDescent="0.2">
      <c r="A30" s="15" t="s">
        <v>38</v>
      </c>
      <c r="B30" s="14"/>
      <c r="C30" s="14"/>
      <c r="D30" s="14"/>
      <c r="E30" s="14"/>
      <c r="F30" s="14"/>
      <c r="G30" s="4">
        <v>0</v>
      </c>
    </row>
    <row r="31" spans="1:7" x14ac:dyDescent="0.2">
      <c r="A31" s="13" t="s">
        <v>69</v>
      </c>
      <c r="B31" s="14"/>
      <c r="C31" s="14"/>
      <c r="D31" s="14"/>
      <c r="E31" s="14"/>
      <c r="F31" s="14"/>
      <c r="G31" s="2"/>
    </row>
    <row r="32" spans="1:7" x14ac:dyDescent="0.2">
      <c r="A32" s="13" t="s">
        <v>70</v>
      </c>
      <c r="B32" s="14"/>
      <c r="C32" s="14"/>
      <c r="D32" s="14"/>
      <c r="E32" s="14"/>
      <c r="F32" s="14"/>
      <c r="G32" s="3">
        <f ca="1">SUM(G28:G30)+SUM(G31:G32)</f>
        <v>0</v>
      </c>
    </row>
    <row r="33" spans="1:7" x14ac:dyDescent="0.2">
      <c r="A33" s="15"/>
      <c r="B33" s="14"/>
      <c r="C33" s="14"/>
      <c r="D33" s="14"/>
      <c r="E33" s="14"/>
      <c r="F33" s="14"/>
      <c r="G33" s="1"/>
    </row>
    <row r="34" spans="1:7" x14ac:dyDescent="0.2">
      <c r="A34" s="13" t="s">
        <v>71</v>
      </c>
      <c r="B34" s="14"/>
      <c r="C34" s="14"/>
      <c r="D34" s="14"/>
      <c r="E34" s="14"/>
      <c r="F34" s="14"/>
      <c r="G34" s="2"/>
    </row>
    <row r="35" spans="1:7" x14ac:dyDescent="0.2">
      <c r="A35" s="13" t="s">
        <v>72</v>
      </c>
      <c r="B35" s="14"/>
      <c r="C35" s="14"/>
      <c r="D35" s="14"/>
      <c r="E35" s="14"/>
      <c r="F35" s="14"/>
      <c r="G35" s="2"/>
    </row>
    <row r="36" spans="1:7" x14ac:dyDescent="0.2">
      <c r="A36" s="15" t="s">
        <v>73</v>
      </c>
      <c r="B36" s="14"/>
      <c r="C36" s="14"/>
      <c r="D36" s="14"/>
      <c r="E36" s="14"/>
      <c r="F36" s="14"/>
      <c r="G36" s="9">
        <v>103.961</v>
      </c>
    </row>
    <row r="37" spans="1:7" x14ac:dyDescent="0.2">
      <c r="A37" s="15" t="s">
        <v>74</v>
      </c>
      <c r="B37" s="14"/>
      <c r="C37" s="14"/>
      <c r="D37" s="14"/>
      <c r="E37" s="14"/>
      <c r="F37" s="14"/>
      <c r="G37" s="4"/>
    </row>
    <row r="38" spans="1:7" x14ac:dyDescent="0.2">
      <c r="A38" s="15" t="s">
        <v>38</v>
      </c>
      <c r="B38" s="14"/>
      <c r="C38" s="14"/>
      <c r="D38" s="14"/>
      <c r="E38" s="14"/>
      <c r="F38" s="14"/>
      <c r="G38" s="4"/>
    </row>
    <row r="39" spans="1:7" x14ac:dyDescent="0.2">
      <c r="A39" s="13" t="s">
        <v>75</v>
      </c>
      <c r="B39" s="14"/>
      <c r="C39" s="14"/>
      <c r="D39" s="14"/>
      <c r="E39" s="14"/>
      <c r="F39" s="14"/>
      <c r="G39" s="2"/>
    </row>
    <row r="40" spans="1:7" x14ac:dyDescent="0.2">
      <c r="A40" s="15" t="s">
        <v>76</v>
      </c>
      <c r="B40" s="14"/>
      <c r="C40" s="14"/>
      <c r="D40" s="14"/>
      <c r="E40" s="14"/>
      <c r="F40" s="14"/>
      <c r="G40" s="4">
        <v>2.2017899999999999</v>
      </c>
    </row>
    <row r="41" spans="1:7" x14ac:dyDescent="0.2">
      <c r="A41" s="15" t="s">
        <v>77</v>
      </c>
      <c r="B41" s="14"/>
      <c r="C41" s="14"/>
      <c r="D41" s="14"/>
      <c r="E41" s="14"/>
      <c r="F41" s="14"/>
      <c r="G41" s="4">
        <v>8.7610600000000005</v>
      </c>
    </row>
    <row r="42" spans="1:7" x14ac:dyDescent="0.2">
      <c r="A42" s="15" t="s">
        <v>78</v>
      </c>
      <c r="B42" s="14"/>
      <c r="C42" s="14"/>
      <c r="D42" s="14"/>
      <c r="E42" s="14"/>
      <c r="F42" s="14"/>
      <c r="G42" s="4">
        <v>16.1738</v>
      </c>
    </row>
    <row r="43" spans="1:7" x14ac:dyDescent="0.2">
      <c r="A43" s="15" t="s">
        <v>79</v>
      </c>
      <c r="B43" s="14"/>
      <c r="C43" s="14"/>
      <c r="D43" s="14"/>
      <c r="E43" s="14"/>
      <c r="F43" s="14"/>
      <c r="G43" s="4">
        <v>12.50629</v>
      </c>
    </row>
    <row r="44" spans="1:7" x14ac:dyDescent="0.2">
      <c r="A44" s="15" t="s">
        <v>80</v>
      </c>
      <c r="B44" s="14"/>
      <c r="C44" s="14"/>
      <c r="D44" s="14"/>
      <c r="E44" s="14"/>
      <c r="F44" s="14"/>
      <c r="G44" s="4">
        <v>9.6286900000000006</v>
      </c>
    </row>
    <row r="45" spans="1:7" x14ac:dyDescent="0.2">
      <c r="A45" s="15" t="s">
        <v>81</v>
      </c>
      <c r="B45" s="14"/>
      <c r="C45" s="14"/>
      <c r="D45" s="14"/>
      <c r="E45" s="14"/>
      <c r="F45" s="14"/>
      <c r="G45" s="4">
        <v>1.5784400000000001</v>
      </c>
    </row>
    <row r="46" spans="1:7" x14ac:dyDescent="0.2">
      <c r="A46" s="15" t="s">
        <v>82</v>
      </c>
      <c r="B46" s="14"/>
      <c r="C46" s="14"/>
      <c r="D46" s="14"/>
      <c r="E46" s="14"/>
      <c r="F46" s="14"/>
      <c r="G46" s="4">
        <v>5.15496</v>
      </c>
    </row>
    <row r="47" spans="1:7" x14ac:dyDescent="0.2">
      <c r="A47" s="15" t="s">
        <v>83</v>
      </c>
      <c r="B47" s="14"/>
      <c r="C47" s="14"/>
      <c r="D47" s="14"/>
      <c r="E47" s="14"/>
      <c r="F47" s="14"/>
      <c r="G47" s="4">
        <v>8.2534200000000002</v>
      </c>
    </row>
    <row r="48" spans="1:7" x14ac:dyDescent="0.2">
      <c r="A48" s="15" t="s">
        <v>84</v>
      </c>
      <c r="B48" s="14"/>
      <c r="C48" s="14"/>
      <c r="D48" s="14"/>
      <c r="E48" s="14"/>
      <c r="F48" s="14"/>
      <c r="G48" s="4">
        <v>4.8817500000000003</v>
      </c>
    </row>
    <row r="49" spans="1:7" x14ac:dyDescent="0.2">
      <c r="A49" s="15" t="s">
        <v>85</v>
      </c>
      <c r="B49" s="14"/>
      <c r="C49" s="14"/>
      <c r="D49" s="14"/>
      <c r="E49" s="14"/>
      <c r="F49" s="14"/>
      <c r="G49" s="4">
        <v>1.94642</v>
      </c>
    </row>
    <row r="50" spans="1:7" x14ac:dyDescent="0.2">
      <c r="A50" s="15" t="s">
        <v>86</v>
      </c>
      <c r="B50" s="14"/>
      <c r="C50" s="14"/>
      <c r="D50" s="14"/>
      <c r="E50" s="14"/>
      <c r="F50" s="14"/>
      <c r="G50" s="4">
        <v>1.1658900000000001</v>
      </c>
    </row>
    <row r="51" spans="1:7" x14ac:dyDescent="0.2">
      <c r="A51" s="15" t="s">
        <v>87</v>
      </c>
      <c r="B51" s="14"/>
      <c r="C51" s="14"/>
      <c r="D51" s="14"/>
      <c r="E51" s="14"/>
      <c r="F51" s="14"/>
      <c r="G51" s="4">
        <v>0.78249999999999997</v>
      </c>
    </row>
    <row r="52" spans="1:7" x14ac:dyDescent="0.2">
      <c r="A52" s="15" t="s">
        <v>88</v>
      </c>
      <c r="B52" s="14"/>
      <c r="C52" s="14"/>
      <c r="D52" s="14"/>
      <c r="E52" s="14"/>
      <c r="F52" s="14"/>
      <c r="G52" s="4">
        <v>0.76651999999999998</v>
      </c>
    </row>
    <row r="53" spans="1:7" x14ac:dyDescent="0.2">
      <c r="A53" s="13" t="s">
        <v>89</v>
      </c>
      <c r="B53" s="14"/>
      <c r="C53" s="14"/>
      <c r="D53" s="14"/>
      <c r="E53" s="14"/>
      <c r="F53" s="14"/>
      <c r="G53" s="3">
        <f>SUM(G36:G38)+SUM(G40:G52)</f>
        <v>177.76253</v>
      </c>
    </row>
    <row r="54" spans="1:7" x14ac:dyDescent="0.2">
      <c r="A54" s="15"/>
      <c r="B54" s="14"/>
      <c r="C54" s="14"/>
      <c r="D54" s="14"/>
      <c r="E54" s="14"/>
      <c r="F54" s="14"/>
      <c r="G54" s="1"/>
    </row>
    <row r="55" spans="1:7" x14ac:dyDescent="0.2">
      <c r="A55" s="13" t="s">
        <v>90</v>
      </c>
      <c r="B55" s="14"/>
      <c r="C55" s="14"/>
      <c r="D55" s="14"/>
      <c r="E55" s="14"/>
      <c r="F55" s="14"/>
      <c r="G55" s="3">
        <f>G53</f>
        <v>177.76253</v>
      </c>
    </row>
    <row r="56" spans="1:7" x14ac:dyDescent="0.2">
      <c r="A56" s="13" t="s">
        <v>57</v>
      </c>
      <c r="B56" s="14"/>
      <c r="C56" s="14"/>
      <c r="D56" s="14"/>
      <c r="E56" s="14"/>
      <c r="F56" s="14"/>
      <c r="G56" s="3">
        <v>399464.685</v>
      </c>
    </row>
    <row r="59" spans="1:7" x14ac:dyDescent="0.2">
      <c r="A59" s="6" t="s">
        <v>32</v>
      </c>
    </row>
  </sheetData>
  <mergeCells count="56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6:F56"/>
    <mergeCell ref="A51:F51"/>
    <mergeCell ref="A52:F52"/>
    <mergeCell ref="A53:F53"/>
    <mergeCell ref="A54:F54"/>
    <mergeCell ref="A55:F5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M42" sqref="M42"/>
    </sheetView>
  </sheetViews>
  <sheetFormatPr defaultColWidth="9.140625" defaultRowHeight="12.75" x14ac:dyDescent="0.2"/>
  <cols>
    <col min="9" max="9" width="16.14062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91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7">
        <f>I11+I12</f>
        <v>4.9138700000000002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8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9">
        <v>4.9138700000000002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8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7">
        <f>I15+I16</f>
        <v>6.11585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8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8">
        <v>6.11585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7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8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8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8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7">
        <f>SUM(I22:I29)</f>
        <v>4.1642200000000003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8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8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8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8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8">
        <v>2.1636000000000002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8">
        <v>2.0006200000000001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8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8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8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7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8"/>
    </row>
    <row r="33" spans="1:9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8"/>
    </row>
    <row r="34" spans="1:9" x14ac:dyDescent="0.2">
      <c r="A34" s="15"/>
      <c r="B34" s="14"/>
      <c r="C34" s="14"/>
      <c r="D34" s="14"/>
      <c r="E34" s="14"/>
      <c r="F34" s="14"/>
      <c r="G34" s="14"/>
      <c r="H34" s="14"/>
      <c r="I34" s="8"/>
    </row>
    <row r="35" spans="1:9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7">
        <f>I10+I14+I17+I21+I31</f>
        <v>15.193940000000001</v>
      </c>
    </row>
    <row r="36" spans="1:9" x14ac:dyDescent="0.2">
      <c r="A36" s="15"/>
      <c r="B36" s="14"/>
      <c r="C36" s="14"/>
      <c r="D36" s="14"/>
      <c r="E36" s="14"/>
      <c r="F36" s="14"/>
      <c r="G36" s="14"/>
      <c r="H36" s="14"/>
      <c r="I36" s="8"/>
    </row>
    <row r="37" spans="1:9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7"/>
    </row>
    <row r="38" spans="1:9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8">
        <f>(I18+I21+I33)/I41</f>
        <v>3.0459540252013781E-5</v>
      </c>
    </row>
    <row r="39" spans="1:9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8">
        <f>I35/130252.35</f>
        <v>1.1665002589204724E-4</v>
      </c>
    </row>
    <row r="40" spans="1:9" x14ac:dyDescent="0.2">
      <c r="A40" s="15"/>
      <c r="B40" s="14"/>
      <c r="C40" s="14"/>
      <c r="D40" s="14"/>
      <c r="E40" s="14"/>
      <c r="F40" s="14"/>
      <c r="G40" s="14"/>
      <c r="H40" s="14"/>
      <c r="I40" s="7"/>
    </row>
    <row r="41" spans="1:9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7">
        <v>136713.16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M9" sqref="M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92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3">
        <f>I11+I12</f>
        <v>93.478549999999998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4">
        <v>93.478549999999998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3">
        <f>I15+I16</f>
        <v>4.1094999999999997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4">
        <v>4.1094999999999997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4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141.95866000000001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4">
        <v>79.902000000000001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4">
        <v>62.056660000000001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4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5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10">
        <f>I10+I14+I17+I21+I31</f>
        <v>239.54671000000002</v>
      </c>
    </row>
    <row r="36" spans="1:9" x14ac:dyDescent="0.2">
      <c r="A36" s="15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2.2480453571027473E-3</v>
      </c>
    </row>
    <row r="39" spans="1:9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5">
        <f>I35/86658.08</f>
        <v>2.7642743757996949E-3</v>
      </c>
    </row>
    <row r="40" spans="1:9" x14ac:dyDescent="0.2">
      <c r="A40" s="15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3">
        <v>63147.595999999998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93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3">
        <f>I11+I12</f>
        <v>13.960889999999999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4">
        <v>13.960889999999999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3">
        <f>I15+I16</f>
        <v>3.5364300000000002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4">
        <v>3.5364300000000002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4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12.343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4">
        <v>12.343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4">
        <v>0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4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5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7">
        <f>I10+I14+I17+I21+I31</f>
        <v>29.840319999999998</v>
      </c>
    </row>
    <row r="36" spans="1:9" x14ac:dyDescent="0.2">
      <c r="A36" s="15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1.6706327783889987E-4</v>
      </c>
    </row>
    <row r="39" spans="1:9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5">
        <f>I35/75256.77</f>
        <v>3.9651342995454091E-4</v>
      </c>
    </row>
    <row r="40" spans="1:9" x14ac:dyDescent="0.2">
      <c r="A40" s="15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3">
        <v>73882.184999999998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M20" sqref="M2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94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3">
        <f>I11+I12</f>
        <v>17.53792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4">
        <v>17.53792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3">
        <f>I15+I16</f>
        <v>2.9263300000000001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4">
        <v>2.9263300000000001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4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11.07127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4">
        <v>4.5449999999999999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4">
        <v>6.5262700000000002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4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5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10">
        <f>I10+I14+I17+I21+I31</f>
        <v>31.535519999999998</v>
      </c>
    </row>
    <row r="36" spans="1:9" x14ac:dyDescent="0.2">
      <c r="A36" s="15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1.9194848534129105E-4</v>
      </c>
    </row>
    <row r="39" spans="1:9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5">
        <f>I35/71062.05</f>
        <v>4.4377441967970242E-4</v>
      </c>
    </row>
    <row r="40" spans="1:9" x14ac:dyDescent="0.2">
      <c r="A40" s="15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3">
        <v>57678.34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M24" sqref="M2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95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3">
        <f>I11+I12</f>
        <v>2.60202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4">
        <v>2.60202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3">
        <f>I15+I16</f>
        <v>1.0994900000000001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4">
        <v>1.0994900000000001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4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0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4">
        <v>0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4">
        <v>0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4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5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7">
        <f>I10+I14+I17+I21+I31</f>
        <v>3.7015099999999999</v>
      </c>
    </row>
    <row r="36" spans="1:9" x14ac:dyDescent="0.2">
      <c r="A36" s="15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0</v>
      </c>
    </row>
    <row r="39" spans="1:9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5">
        <f>I35/22732.2</f>
        <v>1.6283113820923624E-4</v>
      </c>
    </row>
    <row r="40" spans="1:9" x14ac:dyDescent="0.2">
      <c r="A40" s="15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3">
        <v>20948.897000000001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K44" sqref="K4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96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3">
        <f>I11+I12</f>
        <v>4.4558499999999999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4">
        <v>4.4558499999999999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3">
        <f>I15+I16</f>
        <v>1.5591999999999999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4">
        <v>1.5591999999999999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4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4.19841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4">
        <v>2.8420000000000001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4">
        <v>1.3564099999999999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4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5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10">
        <f>I10+I14+I17+I21+I31</f>
        <v>10.21346</v>
      </c>
    </row>
    <row r="36" spans="1:9" x14ac:dyDescent="0.2">
      <c r="A36" s="15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1.463767244827319E-4</v>
      </c>
    </row>
    <row r="39" spans="1:9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5">
        <f>I35/34912.24</f>
        <v>2.9254668276799197E-4</v>
      </c>
    </row>
    <row r="40" spans="1:9" x14ac:dyDescent="0.2">
      <c r="A40" s="15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3">
        <v>28682.223999999998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L34" sqref="L3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1</v>
      </c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6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16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6" t="s">
        <v>97</v>
      </c>
      <c r="B7" s="17"/>
      <c r="C7" s="17"/>
      <c r="D7" s="17"/>
      <c r="E7" s="17"/>
      <c r="F7" s="17"/>
      <c r="G7" s="17"/>
      <c r="H7" s="17"/>
      <c r="I7" s="17"/>
    </row>
    <row r="8" spans="1:9" x14ac:dyDescent="0.2">
      <c r="A8" s="16"/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5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3" t="s">
        <v>5</v>
      </c>
      <c r="B10" s="14"/>
      <c r="C10" s="14"/>
      <c r="D10" s="14"/>
      <c r="E10" s="14"/>
      <c r="F10" s="14"/>
      <c r="G10" s="14"/>
      <c r="H10" s="14"/>
      <c r="I10" s="3">
        <f>I11+I12</f>
        <v>3.5457000000000001</v>
      </c>
    </row>
    <row r="11" spans="1:9" x14ac:dyDescent="0.2">
      <c r="A11" s="15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5" t="s">
        <v>7</v>
      </c>
      <c r="B12" s="14"/>
      <c r="C12" s="14"/>
      <c r="D12" s="14"/>
      <c r="E12" s="14"/>
      <c r="F12" s="14"/>
      <c r="G12" s="14"/>
      <c r="H12" s="14"/>
      <c r="I12" s="4">
        <v>3.5457000000000001</v>
      </c>
    </row>
    <row r="13" spans="1:9" x14ac:dyDescent="0.2">
      <c r="A13" s="15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3" t="s">
        <v>8</v>
      </c>
      <c r="B14" s="14"/>
      <c r="C14" s="14"/>
      <c r="D14" s="14"/>
      <c r="E14" s="14"/>
      <c r="F14" s="14"/>
      <c r="G14" s="14"/>
      <c r="H14" s="14"/>
      <c r="I14" s="3">
        <f>I15+I16</f>
        <v>0.95913000000000004</v>
      </c>
    </row>
    <row r="15" spans="1:9" x14ac:dyDescent="0.2">
      <c r="A15" s="15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5" t="s">
        <v>10</v>
      </c>
      <c r="B16" s="14"/>
      <c r="C16" s="14"/>
      <c r="D16" s="14"/>
      <c r="E16" s="14"/>
      <c r="F16" s="14"/>
      <c r="G16" s="14"/>
      <c r="H16" s="14"/>
      <c r="I16" s="4">
        <v>0.95913000000000004</v>
      </c>
    </row>
    <row r="17" spans="1:9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5" t="s">
        <v>12</v>
      </c>
      <c r="B18" s="14"/>
      <c r="C18" s="14"/>
      <c r="D18" s="14"/>
      <c r="E18" s="14"/>
      <c r="F18" s="14"/>
      <c r="G18" s="14"/>
      <c r="H18" s="14"/>
      <c r="I18" s="4">
        <v>0</v>
      </c>
    </row>
    <row r="19" spans="1:9" x14ac:dyDescent="0.2">
      <c r="A19" s="15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5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3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4.0345700000000004</v>
      </c>
    </row>
    <row r="22" spans="1:9" x14ac:dyDescent="0.2">
      <c r="A22" s="15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5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5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5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20</v>
      </c>
      <c r="B26" s="14"/>
      <c r="C26" s="14"/>
      <c r="D26" s="14"/>
      <c r="E26" s="14"/>
      <c r="F26" s="14"/>
      <c r="G26" s="14"/>
      <c r="H26" s="14"/>
      <c r="I26" s="4">
        <v>2.165</v>
      </c>
    </row>
    <row r="27" spans="1:9" x14ac:dyDescent="0.2">
      <c r="A27" s="15" t="s">
        <v>21</v>
      </c>
      <c r="B27" s="14"/>
      <c r="C27" s="14"/>
      <c r="D27" s="14"/>
      <c r="E27" s="14"/>
      <c r="F27" s="14"/>
      <c r="G27" s="14"/>
      <c r="H27" s="14"/>
      <c r="I27" s="4">
        <v>1.86957</v>
      </c>
    </row>
    <row r="28" spans="1:9" x14ac:dyDescent="0.2">
      <c r="A28" s="15" t="s">
        <v>22</v>
      </c>
      <c r="B28" s="14"/>
      <c r="C28" s="14"/>
      <c r="D28" s="14"/>
      <c r="E28" s="14"/>
      <c r="F28" s="14"/>
      <c r="G28" s="14"/>
      <c r="H28" s="14"/>
      <c r="I28" s="4">
        <v>0</v>
      </c>
    </row>
    <row r="29" spans="1:9" x14ac:dyDescent="0.2">
      <c r="A29" s="15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5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5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5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5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3" t="s">
        <v>27</v>
      </c>
      <c r="B35" s="14"/>
      <c r="C35" s="14"/>
      <c r="D35" s="14"/>
      <c r="E35" s="14"/>
      <c r="F35" s="14"/>
      <c r="G35" s="14"/>
      <c r="H35" s="14"/>
      <c r="I35" s="7">
        <f>I10+I14+I17+I21+I31</f>
        <v>8.5394000000000005</v>
      </c>
    </row>
    <row r="36" spans="1:9" x14ac:dyDescent="0.2">
      <c r="A36" s="15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3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5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2.1912383162913586E-4</v>
      </c>
    </row>
    <row r="39" spans="1:9" x14ac:dyDescent="0.2">
      <c r="A39" s="15" t="s">
        <v>30</v>
      </c>
      <c r="B39" s="14"/>
      <c r="C39" s="14"/>
      <c r="D39" s="14"/>
      <c r="E39" s="14"/>
      <c r="F39" s="14"/>
      <c r="G39" s="14"/>
      <c r="H39" s="14"/>
      <c r="I39" s="5">
        <f>I35/21344.2</f>
        <v>4.0008058395254916E-4</v>
      </c>
    </row>
    <row r="40" spans="1:9" x14ac:dyDescent="0.2">
      <c r="A40" s="15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3" t="s">
        <v>31</v>
      </c>
      <c r="B41" s="14"/>
      <c r="C41" s="14"/>
      <c r="D41" s="14"/>
      <c r="E41" s="14"/>
      <c r="F41" s="14"/>
      <c r="G41" s="14"/>
      <c r="H41" s="14"/>
      <c r="I41" s="3">
        <v>18412.282999999999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נספח 1</vt:lpstr>
      <vt:lpstr>נספח 2</vt:lpstr>
      <vt:lpstr>נספח 3</vt:lpstr>
      <vt:lpstr>1078</vt:lpstr>
      <vt:lpstr>1536</vt:lpstr>
      <vt:lpstr>1079</vt:lpstr>
      <vt:lpstr>7232</vt:lpstr>
      <vt:lpstr>1209</vt:lpstr>
      <vt:lpstr>7233</vt:lpstr>
      <vt:lpstr>7231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2024-01-31T10:43:22Z</dcterms:modified>
</cp:coreProperties>
</file>